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checkCompatibility="1" defaultThemeVersion="124226"/>
  <mc:AlternateContent xmlns:mc="http://schemas.openxmlformats.org/markup-compatibility/2006">
    <mc:Choice Requires="x15">
      <x15ac:absPath xmlns:x15ac="http://schemas.microsoft.com/office/spreadsheetml/2010/11/ac" url="\\fizi.adn.inserm.fr\CREFRE-Phenotypage\04-Formulaires\Fiches de projets, suivi, autonomie\"/>
    </mc:Choice>
  </mc:AlternateContent>
  <xr:revisionPtr revIDLastSave="0" documentId="13_ncr:1_{2DED45DF-29F8-45F2-BF01-7679A9080219}" xr6:coauthVersionLast="47" xr6:coauthVersionMax="47" xr10:uidLastSave="{00000000-0000-0000-0000-000000000000}"/>
  <bookViews>
    <workbookView xWindow="-19310" yWindow="-340" windowWidth="19420" windowHeight="10300" xr2:uid="{00000000-000D-0000-FFFF-FFFF00000000}"/>
  </bookViews>
  <sheets>
    <sheet name="Feuil3" sheetId="4" r:id="rId1"/>
  </sheets>
  <definedNames>
    <definedName name="_xlnm.Print_Area" localSheetId="0">Feuil3!$A$1:$AG$58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7" i="4" l="1"/>
  <c r="I48" i="4"/>
  <c r="P39" i="4"/>
  <c r="P48" i="4"/>
  <c r="P33" i="4"/>
  <c r="K33" i="4"/>
  <c r="H48" i="4"/>
  <c r="H47" i="4"/>
  <c r="D48" i="4"/>
  <c r="D47" i="4"/>
  <c r="K34" i="4"/>
  <c r="D42" i="4" l="1"/>
  <c r="I42" i="4" l="1"/>
  <c r="H42" i="4"/>
  <c r="O48" i="4"/>
  <c r="K48" i="4"/>
  <c r="P47" i="4" l="1"/>
  <c r="P46" i="4"/>
  <c r="P45" i="4"/>
  <c r="P44" i="4"/>
  <c r="P42" i="4"/>
  <c r="O46" i="4"/>
  <c r="O45" i="4"/>
  <c r="O44" i="4"/>
  <c r="O47" i="4"/>
  <c r="O42" i="4"/>
  <c r="K42" i="4" l="1"/>
  <c r="P43" i="4"/>
  <c r="O43" i="4"/>
  <c r="O39" i="4"/>
  <c r="O38" i="4"/>
  <c r="O37" i="4"/>
  <c r="O36" i="4"/>
  <c r="O35" i="4"/>
  <c r="O34" i="4"/>
  <c r="O33" i="4"/>
  <c r="H46" i="4"/>
  <c r="H45" i="4"/>
  <c r="H44" i="4"/>
  <c r="H43" i="4"/>
  <c r="H41" i="4"/>
  <c r="H40" i="4"/>
  <c r="H39" i="4"/>
  <c r="H38" i="4"/>
  <c r="H37" i="4"/>
  <c r="H36" i="4"/>
  <c r="H35" i="4"/>
  <c r="H34" i="4"/>
  <c r="D34" i="4"/>
  <c r="K47" i="4"/>
  <c r="K46" i="4"/>
  <c r="K45" i="4"/>
  <c r="K44" i="4"/>
  <c r="K43" i="4"/>
  <c r="K39" i="4"/>
  <c r="K38" i="4"/>
  <c r="K37" i="4"/>
  <c r="K36" i="4"/>
  <c r="K35" i="4"/>
  <c r="D46" i="4"/>
  <c r="D45" i="4"/>
  <c r="D44" i="4"/>
  <c r="D43" i="4"/>
  <c r="D41" i="4"/>
  <c r="D40" i="4"/>
  <c r="D39" i="4"/>
  <c r="D38" i="4"/>
  <c r="D37" i="4"/>
  <c r="D36" i="4"/>
  <c r="D35" i="4"/>
  <c r="P38" i="4" l="1"/>
  <c r="P37" i="4"/>
  <c r="P36" i="4"/>
  <c r="P35" i="4"/>
  <c r="P34" i="4"/>
  <c r="I46" i="4"/>
  <c r="I45" i="4"/>
  <c r="I44" i="4"/>
  <c r="I43" i="4"/>
  <c r="I41" i="4"/>
  <c r="I40" i="4"/>
  <c r="I39" i="4"/>
  <c r="I38" i="4"/>
  <c r="I37" i="4"/>
  <c r="I36" i="4"/>
  <c r="I35" i="4"/>
  <c r="I34" i="4"/>
  <c r="C8" i="4"/>
  <c r="L51" i="4" l="1"/>
</calcChain>
</file>

<file path=xl/sharedStrings.xml><?xml version="1.0" encoding="utf-8"?>
<sst xmlns="http://schemas.openxmlformats.org/spreadsheetml/2006/main" count="61" uniqueCount="59">
  <si>
    <t>Service Phénotypage</t>
  </si>
  <si>
    <t>N° équipe - Unité (académiques):</t>
  </si>
  <si>
    <t>Chef d'équipe / Société:</t>
  </si>
  <si>
    <t>Nom du demandeur:</t>
  </si>
  <si>
    <t>Adresse postale:</t>
  </si>
  <si>
    <t>* S'il y a 2 groupes d'échantillons avec des analyses différentes, merci de remplir 2 formulaires</t>
  </si>
  <si>
    <t>Type d'échantillons:</t>
  </si>
  <si>
    <t>Nombre d'échantillons:</t>
  </si>
  <si>
    <t>Nombre d'analyses sur ces échantillons*:</t>
  </si>
  <si>
    <t>Conditionnement et envoi des échantillons</t>
  </si>
  <si>
    <t>31432 TOULOUSE Cedex 4</t>
  </si>
  <si>
    <t>Analyses demandées</t>
  </si>
  <si>
    <t>Devenir des échantillons après dosages:</t>
  </si>
  <si>
    <t>Tarif de la prestation:</t>
  </si>
  <si>
    <t>Signature du responsable (obligatoire pour recevoir les résultats) :</t>
  </si>
  <si>
    <t>Au cours de la semaine suivant réception de votre fiche de projet, si le service Phénotypage ne vous contacte pas pour vous signaler un problème, cela vaut acceptation du projet de notre part.</t>
  </si>
  <si>
    <t>Nom du dosage</t>
  </si>
  <si>
    <t>µl</t>
  </si>
  <si>
    <t>Coordonnées</t>
  </si>
  <si>
    <t>Date:</t>
  </si>
  <si>
    <t>Volume nécessaire</t>
  </si>
  <si>
    <r>
      <t>(</t>
    </r>
    <r>
      <rPr>
        <sz val="12"/>
        <rFont val="Arial"/>
        <family val="2"/>
      </rPr>
      <t xml:space="preserve">  05 31 22 41 34</t>
    </r>
  </si>
  <si>
    <t>liste.crefre-phenotypage@inserm.fr</t>
  </si>
  <si>
    <t>Espèce :</t>
  </si>
  <si>
    <t>e-maildu demandeur (envoi des résultats) :</t>
  </si>
  <si>
    <t>e-maildu/de la gestionnaire (envoi des factures) :</t>
  </si>
  <si>
    <t>CHU Rangueil - 1 avenue Jean Poulhès - BP 84225</t>
  </si>
  <si>
    <t xml:space="preserve"> - adresser les échantillons avec un document d’accompagnement à l’attention de :</t>
  </si>
  <si>
    <t xml:space="preserve"> - envoyer un mail au service le jour de l’envoi des échantillons </t>
  </si>
  <si>
    <t>Tous les tarifs du service Phénotypage sont disponibles sur demande.</t>
  </si>
  <si>
    <t>Stockage de vos échantillons à réception :</t>
  </si>
  <si>
    <t>Propriété Intellectuelle :</t>
  </si>
  <si>
    <t>Tous les résultats obtenus sur le plateau Phénotypage appartiennent à l'utilisateur.</t>
  </si>
  <si>
    <t>Confidentialité :</t>
  </si>
  <si>
    <t>Tous les agents du service Phénotypage sont tenus à la confidentialité des données de votre étude de par leur statut ou par la clause figurant dans leur contrat de travail.</t>
  </si>
  <si>
    <t>PHENOTYPAGE</t>
  </si>
  <si>
    <t>Vos échantillons doivent être centrifugés et limpides.</t>
  </si>
  <si>
    <t>Volume d'échantillon total nécessaire (hors redose)*:</t>
  </si>
  <si>
    <t>http://anexplo.genotoul.fr/phenotypage/</t>
  </si>
  <si>
    <t xml:space="preserve"> - identifier chaque tube individuellement et de façon indélébile</t>
  </si>
  <si>
    <t>(2 jours ouvrés minimum entre la réception de vos échantillons et le rendu des résultats)</t>
  </si>
  <si>
    <t>Etat prévus des échantillons à l'arrivée au service Phénotypage :</t>
  </si>
  <si>
    <t>Conditions de transport des échantillons jusqu'au service Phénotypage :</t>
  </si>
  <si>
    <t>Les échantillons humains ou primate non humain seront systématiquement considérés comme potentiellement dangereux et traités comme tels. Pour les autres échantillons, nous considérons qu'il n'y a pas de risque (biologique ou chimique). Si toutefois il y avait un risque à prendre en considération, merci de nous préciser lequel :</t>
  </si>
  <si>
    <t>Livraison au magasin INSERM - I2MC - Bât. L4</t>
  </si>
  <si>
    <t>DOSAGES URINAIRES</t>
  </si>
  <si>
    <t>Après le(s) dosage(s), le reste des échantillons ne pourra pas être conservé. Merci de prévoir le volume nécessaire et suffisant pour le(s) dosage(s) prévus.</t>
  </si>
  <si>
    <t>DOSAGES SUR SERUM OU PLASMA (ou autre)</t>
  </si>
  <si>
    <t>Plateforme Crefre-Anexplo de Toulouse – Service Phénotypage</t>
  </si>
  <si>
    <t>(si vous apportez les échantillons en main propre, merci de vous rendre au Bâtiment L5 directement)</t>
  </si>
  <si>
    <t>v du 17/08/2026</t>
  </si>
  <si>
    <t>Anti-coagulant pour les plasmas :</t>
  </si>
  <si>
    <r>
      <rPr>
        <u/>
        <sz val="12"/>
        <rFont val="Calibri"/>
        <family val="2"/>
      </rPr>
      <t>Nom du projet</t>
    </r>
    <r>
      <rPr>
        <sz val="10.5"/>
        <rFont val="Calibri"/>
        <family val="2"/>
      </rPr>
      <t xml:space="preserve">  (Thèse de XX, ou autre si hors thèse. Merci de conserver le même nom pour toutes les prestations concernant ce même projet)</t>
    </r>
    <r>
      <rPr>
        <sz val="12"/>
        <rFont val="Calibri"/>
        <family val="2"/>
      </rPr>
      <t xml:space="preserve">: </t>
    </r>
  </si>
  <si>
    <r>
      <t xml:space="preserve">Les échantillons de plasma </t>
    </r>
    <r>
      <rPr>
        <b/>
        <sz val="10"/>
        <rFont val="Calibri"/>
        <family val="2"/>
        <scheme val="minor"/>
      </rPr>
      <t>doivent être prélevés sur héparine</t>
    </r>
    <r>
      <rPr>
        <sz val="10"/>
        <rFont val="Calibri"/>
        <family val="2"/>
        <scheme val="minor"/>
      </rPr>
      <t>. Les dosages ne sont pas validés par notre fournisseur pour les autres anti-coagulants.</t>
    </r>
  </si>
  <si>
    <t>Délai de réalisation souhaité :</t>
  </si>
  <si>
    <r>
      <t>Dosages demandés</t>
    </r>
    <r>
      <rPr>
        <sz val="10"/>
        <rFont val="Calibri"/>
        <family val="2"/>
        <scheme val="minor"/>
      </rPr>
      <t xml:space="preserve"> (cochez les cases)</t>
    </r>
  </si>
  <si>
    <r>
      <t xml:space="preserve">Dosages demandés </t>
    </r>
    <r>
      <rPr>
        <sz val="10"/>
        <rFont val="Calibri"/>
        <family val="2"/>
      </rPr>
      <t>(cochez les cases)</t>
    </r>
  </si>
  <si>
    <r>
      <rPr>
        <u/>
        <sz val="12"/>
        <rFont val="Calibri"/>
        <family val="2"/>
        <scheme val="minor"/>
      </rPr>
      <t>Valorisation:</t>
    </r>
    <r>
      <rPr>
        <sz val="12"/>
        <rFont val="Calibri"/>
        <family val="2"/>
        <scheme val="minor"/>
      </rPr>
      <t xml:space="preserve">  Si les résultats font l’objet d’une publication ou toute autre valorisation, nous vous remercions de préciser que cette étude a été réalisée au service Phénotypage de la plateforme Anexplo.</t>
    </r>
  </si>
  <si>
    <r>
      <t xml:space="preserve">* Ce volume est le volume </t>
    </r>
    <r>
      <rPr>
        <u/>
        <sz val="11"/>
        <rFont val="Calibri"/>
        <family val="2"/>
        <scheme val="minor"/>
      </rPr>
      <t>minimum</t>
    </r>
    <r>
      <rPr>
        <sz val="11"/>
        <rFont val="Calibri"/>
        <family val="2"/>
        <scheme val="minor"/>
      </rPr>
      <t xml:space="preserve"> que vous devez fournir. Une dilution, facturée, sera appliquée systématiquement si le volume est inférieur.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</si>
</sst>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0"/>
      <name val="Arial"/>
      <family val="2"/>
    </font>
    <font>
      <b/>
      <u/>
      <sz val="12"/>
      <name val="Arial"/>
      <family val="2"/>
    </font>
    <font>
      <sz val="12"/>
      <name val="Arial"/>
      <family val="2"/>
    </font>
    <font>
      <sz val="12"/>
      <name val="Wingdings"/>
      <charset val="2"/>
    </font>
    <font>
      <u/>
      <sz val="11"/>
      <color theme="10"/>
      <name val="Calibri"/>
      <family val="2"/>
    </font>
    <font>
      <sz val="12"/>
      <color theme="1"/>
      <name val="Calibri"/>
      <family val="2"/>
      <scheme val="minor"/>
    </font>
    <font>
      <sz val="11"/>
      <color theme="1"/>
      <name val="Arial"/>
      <family val="2"/>
    </font>
    <font>
      <sz val="16"/>
      <color theme="1"/>
      <name val="Arial"/>
      <family val="2"/>
    </font>
    <font>
      <sz val="8"/>
      <color theme="1"/>
      <name val="Arial"/>
      <family val="2"/>
    </font>
    <font>
      <sz val="12"/>
      <color theme="0"/>
      <name val="Calibri"/>
      <family val="2"/>
      <scheme val="minor"/>
    </font>
    <font>
      <b/>
      <sz val="12"/>
      <color theme="1"/>
      <name val="Calibri"/>
      <family val="2"/>
      <scheme val="minor"/>
    </font>
    <font>
      <sz val="11"/>
      <color theme="0" tint="-0.249977111117893"/>
      <name val="Calibri"/>
      <family val="2"/>
      <scheme val="minor"/>
    </font>
    <font>
      <b/>
      <sz val="18"/>
      <color rgb="FF006699"/>
      <name val="OCR A Extended"/>
      <family val="3"/>
    </font>
    <font>
      <sz val="20"/>
      <color theme="1"/>
      <name val="Arial"/>
      <family val="2"/>
    </font>
    <font>
      <sz val="8"/>
      <color rgb="FF000000"/>
      <name val="Tahoma"/>
      <family val="2"/>
    </font>
    <font>
      <u/>
      <sz val="14"/>
      <name val="Calibri"/>
      <family val="2"/>
      <scheme val="minor"/>
    </font>
    <font>
      <b/>
      <sz val="16"/>
      <color theme="4" tint="-0.249977111117893"/>
      <name val="Arial Black"/>
      <family val="2"/>
    </font>
    <font>
      <b/>
      <u/>
      <sz val="12"/>
      <name val="Calibri"/>
      <family val="2"/>
      <scheme val="minor"/>
    </font>
    <font>
      <sz val="12"/>
      <name val="Calibri"/>
      <family val="2"/>
      <scheme val="minor"/>
    </font>
    <font>
      <sz val="11"/>
      <name val="Calibri"/>
      <family val="2"/>
      <scheme val="minor"/>
    </font>
    <font>
      <u/>
      <sz val="12"/>
      <name val="Calibri"/>
      <family val="2"/>
      <scheme val="minor"/>
    </font>
    <font>
      <u/>
      <sz val="12"/>
      <name val="Calibri"/>
      <family val="2"/>
    </font>
    <font>
      <sz val="10.5"/>
      <name val="Calibri"/>
      <family val="2"/>
    </font>
    <font>
      <sz val="12"/>
      <name val="Calibri"/>
      <family val="2"/>
    </font>
    <font>
      <b/>
      <u/>
      <sz val="14"/>
      <name val="Calibri"/>
      <family val="2"/>
      <scheme val="minor"/>
    </font>
    <font>
      <sz val="14"/>
      <name val="Calibri"/>
      <family val="2"/>
      <scheme val="minor"/>
    </font>
    <font>
      <b/>
      <sz val="12"/>
      <name val="Calibri"/>
      <family val="2"/>
      <scheme val="minor"/>
    </font>
    <font>
      <sz val="10"/>
      <name val="Calibri"/>
      <family val="2"/>
      <scheme val="minor"/>
    </font>
    <font>
      <b/>
      <sz val="10"/>
      <name val="Calibri"/>
      <family val="2"/>
      <scheme val="minor"/>
    </font>
    <font>
      <sz val="10"/>
      <name val="Calibri"/>
      <family val="2"/>
    </font>
    <font>
      <b/>
      <sz val="16"/>
      <name val="Calibri"/>
      <family val="2"/>
      <scheme val="minor"/>
    </font>
    <font>
      <sz val="8"/>
      <name val="Calibri"/>
      <family val="2"/>
      <scheme val="minor"/>
    </font>
    <font>
      <b/>
      <sz val="17"/>
      <name val="Calibri"/>
      <family val="2"/>
      <scheme val="minor"/>
    </font>
    <font>
      <u/>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59999389629810485"/>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1" fillId="0" borderId="0"/>
  </cellStyleXfs>
  <cellXfs count="150">
    <xf numFmtId="0" fontId="0" fillId="0" borderId="0" xfId="0"/>
    <xf numFmtId="0" fontId="6" fillId="0" borderId="0" xfId="0" applyFont="1"/>
    <xf numFmtId="0" fontId="0" fillId="2" borderId="0" xfId="0" applyFill="1"/>
    <xf numFmtId="0" fontId="7" fillId="2" borderId="0" xfId="0" applyFont="1" applyFill="1" applyBorder="1" applyAlignment="1">
      <alignment vertical="center" wrapText="1"/>
    </xf>
    <xf numFmtId="0" fontId="8" fillId="2" borderId="0" xfId="0" applyFont="1" applyFill="1" applyBorder="1" applyAlignment="1">
      <alignment vertical="center" wrapText="1"/>
    </xf>
    <xf numFmtId="0" fontId="0" fillId="2" borderId="0" xfId="0" applyFill="1" applyBorder="1" applyAlignment="1">
      <alignment wrapText="1"/>
    </xf>
    <xf numFmtId="0" fontId="0" fillId="2" borderId="0" xfId="0" applyFill="1" applyBorder="1"/>
    <xf numFmtId="0" fontId="9" fillId="2" borderId="0" xfId="0" applyFont="1" applyFill="1" applyBorder="1" applyAlignment="1">
      <alignment horizontal="right" vertical="center"/>
    </xf>
    <xf numFmtId="0" fontId="6" fillId="2" borderId="0" xfId="0" applyFont="1" applyFill="1"/>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11" fillId="2" borderId="0" xfId="0" applyFont="1" applyFill="1" applyAlignment="1">
      <alignment vertical="center"/>
    </xf>
    <xf numFmtId="0" fontId="7" fillId="2" borderId="0" xfId="0" applyFont="1" applyFill="1" applyBorder="1" applyAlignment="1">
      <alignment horizontal="right" vertical="center"/>
    </xf>
    <xf numFmtId="0" fontId="3" fillId="0" borderId="0" xfId="0" applyFont="1" applyAlignment="1">
      <alignment horizontal="center" vertical="center"/>
    </xf>
    <xf numFmtId="0" fontId="6" fillId="2" borderId="0" xfId="0" applyFont="1" applyFill="1" applyBorder="1" applyAlignment="1">
      <alignment horizontal="left"/>
    </xf>
    <xf numFmtId="0" fontId="5" fillId="2" borderId="0" xfId="1" applyFill="1" applyAlignment="1" applyProtection="1">
      <alignment horizontal="center"/>
    </xf>
    <xf numFmtId="0" fontId="10" fillId="2" borderId="0" xfId="0" applyFont="1" applyFill="1" applyBorder="1"/>
    <xf numFmtId="0" fontId="10" fillId="0" borderId="0" xfId="0" applyFont="1"/>
    <xf numFmtId="0" fontId="10" fillId="2" borderId="0" xfId="0" applyFont="1" applyFill="1" applyAlignment="1">
      <alignment vertical="center"/>
    </xf>
    <xf numFmtId="0" fontId="10" fillId="2" borderId="0" xfId="0" applyFont="1" applyFill="1" applyBorder="1" applyProtection="1">
      <protection locked="0"/>
    </xf>
    <xf numFmtId="0" fontId="18" fillId="2" borderId="0" xfId="0" applyFont="1" applyFill="1" applyAlignment="1"/>
    <xf numFmtId="0" fontId="20" fillId="2" borderId="0" xfId="0" applyFont="1" applyFill="1"/>
    <xf numFmtId="14" fontId="19" fillId="2" borderId="0" xfId="0" applyNumberFormat="1" applyFont="1" applyFill="1" applyAlignment="1" applyProtection="1">
      <alignment horizontal="center"/>
    </xf>
    <xf numFmtId="0" fontId="19" fillId="2" borderId="0" xfId="0" applyFont="1" applyFill="1"/>
    <xf numFmtId="0" fontId="18" fillId="2" borderId="0" xfId="0" applyFont="1" applyFill="1"/>
    <xf numFmtId="0" fontId="25" fillId="2" borderId="1" xfId="0" applyFont="1" applyFill="1" applyBorder="1"/>
    <xf numFmtId="0" fontId="26" fillId="2" borderId="2" xfId="0" applyFont="1" applyFill="1" applyBorder="1"/>
    <xf numFmtId="0" fontId="26" fillId="2" borderId="3" xfId="0" applyFont="1" applyFill="1" applyBorder="1"/>
    <xf numFmtId="0" fontId="21" fillId="2" borderId="1" xfId="0" applyFont="1" applyFill="1" applyBorder="1"/>
    <xf numFmtId="0" fontId="19" fillId="2" borderId="2" xfId="0" applyFont="1" applyFill="1" applyBorder="1"/>
    <xf numFmtId="0" fontId="19" fillId="2" borderId="3" xfId="0" applyFont="1" applyFill="1" applyBorder="1"/>
    <xf numFmtId="0" fontId="26" fillId="3" borderId="0" xfId="0" applyFont="1" applyFill="1" applyBorder="1" applyProtection="1">
      <protection locked="0"/>
    </xf>
    <xf numFmtId="0" fontId="19" fillId="2" borderId="0" xfId="0" applyFont="1" applyFill="1" applyBorder="1"/>
    <xf numFmtId="0" fontId="26" fillId="2" borderId="0" xfId="0" applyFont="1" applyFill="1" applyBorder="1"/>
    <xf numFmtId="0" fontId="16" fillId="2" borderId="0" xfId="0" applyFont="1" applyFill="1" applyBorder="1" applyAlignment="1"/>
    <xf numFmtId="0" fontId="26" fillId="2" borderId="5" xfId="0" applyFont="1" applyFill="1" applyBorder="1"/>
    <xf numFmtId="0" fontId="19" fillId="2" borderId="4" xfId="0" applyFont="1" applyFill="1" applyBorder="1"/>
    <xf numFmtId="0" fontId="19" fillId="2" borderId="5" xfId="0" applyFont="1" applyFill="1" applyBorder="1"/>
    <xf numFmtId="0" fontId="27" fillId="2" borderId="0" xfId="0" applyFont="1" applyFill="1" applyBorder="1" applyAlignment="1">
      <alignment horizontal="center" vertical="center"/>
    </xf>
    <xf numFmtId="0" fontId="26" fillId="2" borderId="4" xfId="0" applyFont="1" applyFill="1" applyBorder="1"/>
    <xf numFmtId="0" fontId="19" fillId="2" borderId="0" xfId="0" applyFont="1" applyFill="1" applyBorder="1" applyAlignment="1">
      <alignment horizontal="center" vertical="center"/>
    </xf>
    <xf numFmtId="0" fontId="26" fillId="2" borderId="0" xfId="0" applyFont="1" applyFill="1" applyBorder="1" applyProtection="1"/>
    <xf numFmtId="0" fontId="26" fillId="2" borderId="0" xfId="0" applyFont="1" applyFill="1" applyBorder="1" applyProtection="1">
      <protection hidden="1"/>
    </xf>
    <xf numFmtId="0" fontId="19" fillId="2" borderId="4" xfId="0" applyFont="1" applyFill="1" applyBorder="1" applyAlignment="1">
      <alignment horizontal="left"/>
    </xf>
    <xf numFmtId="0" fontId="16" fillId="0" borderId="4" xfId="0" applyFont="1" applyBorder="1"/>
    <xf numFmtId="0" fontId="19" fillId="0" borderId="0" xfId="0" applyFont="1" applyBorder="1"/>
    <xf numFmtId="0" fontId="28" fillId="2" borderId="4" xfId="0" applyFont="1" applyFill="1" applyBorder="1" applyAlignment="1">
      <alignment vertical="center"/>
    </xf>
    <xf numFmtId="0" fontId="21" fillId="2" borderId="4" xfId="0" applyFont="1" applyFill="1" applyBorder="1"/>
    <xf numFmtId="0" fontId="16" fillId="2" borderId="4" xfId="0" applyFont="1" applyFill="1" applyBorder="1" applyAlignment="1">
      <alignment vertical="center"/>
    </xf>
    <xf numFmtId="0" fontId="20" fillId="0" borderId="0" xfId="0" applyFont="1" applyAlignment="1"/>
    <xf numFmtId="0" fontId="26" fillId="3" borderId="0" xfId="0" applyFont="1" applyFill="1" applyBorder="1" applyAlignment="1" applyProtection="1">
      <protection locked="0"/>
    </xf>
    <xf numFmtId="0" fontId="20" fillId="2" borderId="0" xfId="0" applyFont="1" applyFill="1" applyAlignment="1"/>
    <xf numFmtId="0" fontId="19" fillId="0" borderId="0" xfId="0" applyFont="1"/>
    <xf numFmtId="0" fontId="21" fillId="2" borderId="0" xfId="0" applyFont="1" applyFill="1" applyBorder="1"/>
    <xf numFmtId="0" fontId="19" fillId="2" borderId="0" xfId="0" applyFont="1" applyFill="1" applyBorder="1" applyAlignment="1"/>
    <xf numFmtId="0" fontId="19" fillId="2" borderId="5" xfId="0" applyFont="1" applyFill="1" applyBorder="1" applyAlignment="1"/>
    <xf numFmtId="0" fontId="21" fillId="2" borderId="4" xfId="0" applyFont="1" applyFill="1" applyBorder="1" applyAlignment="1">
      <alignment vertical="top"/>
    </xf>
    <xf numFmtId="0" fontId="19" fillId="2" borderId="0" xfId="0" applyFont="1" applyFill="1" applyBorder="1" applyAlignment="1">
      <alignment wrapText="1"/>
    </xf>
    <xf numFmtId="0" fontId="19" fillId="2" borderId="4" xfId="0" applyFont="1" applyFill="1" applyBorder="1" applyAlignment="1">
      <alignment horizontal="center" wrapText="1"/>
    </xf>
    <xf numFmtId="0" fontId="19" fillId="2" borderId="0" xfId="0" applyFont="1" applyFill="1" applyBorder="1" applyAlignment="1">
      <alignment horizontal="center" wrapText="1"/>
    </xf>
    <xf numFmtId="0" fontId="19" fillId="2" borderId="5" xfId="0" applyFont="1" applyFill="1" applyBorder="1" applyAlignment="1">
      <alignment horizontal="center" wrapText="1"/>
    </xf>
    <xf numFmtId="0" fontId="19" fillId="5" borderId="9" xfId="0" applyFont="1" applyFill="1" applyBorder="1" applyAlignment="1" applyProtection="1">
      <alignment horizontal="center" vertical="center"/>
      <protection locked="0"/>
    </xf>
    <xf numFmtId="2" fontId="19" fillId="2" borderId="9" xfId="0" applyNumberFormat="1" applyFont="1" applyFill="1" applyBorder="1" applyAlignment="1">
      <alignment horizontal="center" vertical="center"/>
    </xf>
    <xf numFmtId="0" fontId="19" fillId="2" borderId="4"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32" fillId="2" borderId="0" xfId="0" applyFont="1" applyFill="1" applyBorder="1" applyAlignment="1">
      <alignment horizontal="center" wrapText="1"/>
    </xf>
    <xf numFmtId="0" fontId="32" fillId="2" borderId="5" xfId="0" applyFont="1" applyFill="1" applyBorder="1" applyAlignment="1">
      <alignment horizontal="center" wrapText="1"/>
    </xf>
    <xf numFmtId="0" fontId="19" fillId="5" borderId="13" xfId="0" applyFont="1" applyFill="1" applyBorder="1" applyAlignment="1" applyProtection="1">
      <alignment horizontal="center" vertical="center"/>
      <protection locked="0"/>
    </xf>
    <xf numFmtId="2" fontId="19" fillId="2" borderId="13" xfId="0" applyNumberFormat="1" applyFont="1" applyFill="1" applyBorder="1" applyAlignment="1">
      <alignment horizontal="center" vertical="center"/>
    </xf>
    <xf numFmtId="0" fontId="21" fillId="2" borderId="4" xfId="0" applyFont="1" applyFill="1" applyBorder="1" applyAlignment="1">
      <alignment vertical="center"/>
    </xf>
    <xf numFmtId="0" fontId="19" fillId="2" borderId="4" xfId="0" applyFont="1" applyFill="1" applyBorder="1" applyAlignment="1"/>
    <xf numFmtId="0" fontId="19" fillId="2" borderId="0" xfId="0" applyFont="1" applyFill="1" applyBorder="1" applyAlignment="1" applyProtection="1">
      <alignment horizontal="center" vertical="center"/>
      <protection locked="0"/>
    </xf>
    <xf numFmtId="0" fontId="28" fillId="2" borderId="0" xfId="0" applyFont="1" applyFill="1" applyBorder="1" applyAlignment="1">
      <alignment horizontal="center" vertical="center"/>
    </xf>
    <xf numFmtId="2" fontId="19" fillId="2" borderId="0" xfId="0" applyNumberFormat="1" applyFont="1" applyFill="1" applyBorder="1" applyAlignment="1">
      <alignment horizontal="center" vertical="center"/>
    </xf>
    <xf numFmtId="0" fontId="21" fillId="2" borderId="4" xfId="0" applyFont="1" applyFill="1" applyBorder="1" applyAlignment="1"/>
    <xf numFmtId="0" fontId="19" fillId="2" borderId="0" xfId="0" applyFont="1" applyFill="1" applyBorder="1" applyAlignment="1">
      <alignment horizontal="left"/>
    </xf>
    <xf numFmtId="0" fontId="19" fillId="6" borderId="17" xfId="0" applyFont="1" applyFill="1" applyBorder="1" applyAlignment="1" applyProtection="1">
      <alignment horizontal="center" vertical="center"/>
      <protection locked="0"/>
    </xf>
    <xf numFmtId="2" fontId="19" fillId="2" borderId="17" xfId="0" applyNumberFormat="1" applyFont="1" applyFill="1" applyBorder="1" applyAlignment="1">
      <alignment horizontal="center" vertical="center"/>
    </xf>
    <xf numFmtId="0" fontId="19" fillId="6" borderId="9" xfId="0" applyFont="1" applyFill="1" applyBorder="1" applyAlignment="1" applyProtection="1">
      <alignment horizontal="center" vertical="center"/>
      <protection locked="0"/>
    </xf>
    <xf numFmtId="0" fontId="19" fillId="0" borderId="4" xfId="0" applyFont="1" applyBorder="1"/>
    <xf numFmtId="0" fontId="33" fillId="4" borderId="0" xfId="0" applyFont="1" applyFill="1" applyBorder="1" applyAlignment="1">
      <alignment vertical="center"/>
    </xf>
    <xf numFmtId="0" fontId="20" fillId="0" borderId="0" xfId="0" applyFont="1"/>
    <xf numFmtId="0" fontId="16" fillId="2" borderId="4" xfId="0" applyFont="1" applyFill="1" applyBorder="1" applyAlignment="1">
      <alignment horizontal="left"/>
    </xf>
    <xf numFmtId="0" fontId="16" fillId="2" borderId="0" xfId="0" applyFont="1" applyFill="1" applyBorder="1" applyAlignment="1">
      <alignment horizontal="left"/>
    </xf>
    <xf numFmtId="0" fontId="16" fillId="2" borderId="0" xfId="0" applyFont="1" applyFill="1" applyBorder="1" applyAlignment="1">
      <alignment horizontal="center"/>
    </xf>
    <xf numFmtId="14" fontId="12" fillId="2" borderId="0" xfId="0" applyNumberFormat="1" applyFont="1" applyFill="1" applyAlignment="1">
      <alignment horizont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10" xfId="0" applyFont="1" applyFill="1" applyBorder="1" applyAlignment="1">
      <alignment horizontal="center" vertical="center"/>
    </xf>
    <xf numFmtId="0" fontId="28" fillId="2" borderId="11" xfId="0" applyFont="1" applyFill="1" applyBorder="1" applyAlignment="1">
      <alignment horizontal="center" vertical="center"/>
    </xf>
    <xf numFmtId="0" fontId="28" fillId="2" borderId="12" xfId="0" applyFont="1" applyFill="1" applyBorder="1" applyAlignment="1">
      <alignment horizontal="center" vertical="center"/>
    </xf>
    <xf numFmtId="0" fontId="19" fillId="2" borderId="4" xfId="0" applyFont="1" applyFill="1" applyBorder="1" applyAlignment="1">
      <alignment horizontal="center" wrapText="1"/>
    </xf>
    <xf numFmtId="0" fontId="19" fillId="2" borderId="0" xfId="0" applyFont="1" applyFill="1" applyBorder="1" applyAlignment="1">
      <alignment horizontal="center" wrapText="1"/>
    </xf>
    <xf numFmtId="0" fontId="19" fillId="2" borderId="5" xfId="0" applyFont="1" applyFill="1" applyBorder="1" applyAlignment="1">
      <alignment horizontal="center" wrapText="1"/>
    </xf>
    <xf numFmtId="0" fontId="19" fillId="2" borderId="6" xfId="0" applyFont="1" applyFill="1" applyBorder="1" applyAlignment="1">
      <alignment horizontal="center" wrapText="1"/>
    </xf>
    <xf numFmtId="0" fontId="19" fillId="2" borderId="7" xfId="0" applyFont="1" applyFill="1" applyBorder="1" applyAlignment="1">
      <alignment horizontal="center" wrapText="1"/>
    </xf>
    <xf numFmtId="0" fontId="19" fillId="2" borderId="8" xfId="0" applyFont="1" applyFill="1" applyBorder="1" applyAlignment="1">
      <alignment horizontal="center" wrapText="1"/>
    </xf>
    <xf numFmtId="0" fontId="31" fillId="2" borderId="0" xfId="0" applyFont="1" applyFill="1" applyAlignment="1">
      <alignment horizontal="center"/>
    </xf>
    <xf numFmtId="0" fontId="33" fillId="4" borderId="0" xfId="0" applyFont="1" applyFill="1" applyBorder="1" applyAlignment="1">
      <alignment horizontal="center" vertical="center"/>
    </xf>
    <xf numFmtId="0" fontId="20" fillId="2" borderId="0" xfId="0" applyFont="1" applyFill="1" applyAlignment="1">
      <alignment horizontal="left" vertical="top" wrapText="1"/>
    </xf>
    <xf numFmtId="0" fontId="19" fillId="2" borderId="4" xfId="0" applyFont="1" applyFill="1" applyBorder="1" applyAlignment="1">
      <alignment horizontal="left" wrapText="1"/>
    </xf>
    <xf numFmtId="0" fontId="19" fillId="2" borderId="0" xfId="0" applyFont="1" applyFill="1" applyBorder="1" applyAlignment="1">
      <alignment horizontal="left" wrapText="1"/>
    </xf>
    <xf numFmtId="0" fontId="19" fillId="2" borderId="5" xfId="0" applyFont="1" applyFill="1" applyBorder="1" applyAlignment="1">
      <alignment horizontal="left" wrapText="1"/>
    </xf>
    <xf numFmtId="0" fontId="28" fillId="2" borderId="18" xfId="0" applyFont="1" applyFill="1" applyBorder="1" applyAlignment="1">
      <alignment horizontal="center" vertical="center"/>
    </xf>
    <xf numFmtId="0" fontId="28" fillId="2" borderId="19" xfId="0" applyFont="1" applyFill="1" applyBorder="1" applyAlignment="1">
      <alignment horizontal="center" vertical="center"/>
    </xf>
    <xf numFmtId="0" fontId="28" fillId="2" borderId="20" xfId="0" applyFont="1" applyFill="1" applyBorder="1" applyAlignment="1">
      <alignment horizontal="center" vertical="center"/>
    </xf>
    <xf numFmtId="0" fontId="31" fillId="6" borderId="14" xfId="0" applyFont="1" applyFill="1" applyBorder="1" applyAlignment="1">
      <alignment horizontal="center"/>
    </xf>
    <xf numFmtId="0" fontId="31" fillId="6" borderId="15" xfId="0" applyFont="1" applyFill="1" applyBorder="1" applyAlignment="1">
      <alignment horizontal="center"/>
    </xf>
    <xf numFmtId="0" fontId="31" fillId="6" borderId="16" xfId="0" applyFont="1" applyFill="1" applyBorder="1" applyAlignment="1">
      <alignment horizontal="center"/>
    </xf>
    <xf numFmtId="0" fontId="28" fillId="2" borderId="21" xfId="0" applyFont="1" applyFill="1" applyBorder="1" applyAlignment="1">
      <alignment horizontal="center" vertical="center"/>
    </xf>
    <xf numFmtId="0" fontId="28" fillId="2" borderId="22" xfId="0" applyFont="1" applyFill="1" applyBorder="1" applyAlignment="1">
      <alignment horizontal="center" vertical="center"/>
    </xf>
    <xf numFmtId="0" fontId="28" fillId="2" borderId="23" xfId="0" applyFont="1" applyFill="1" applyBorder="1" applyAlignment="1">
      <alignment horizontal="center" vertical="center"/>
    </xf>
    <xf numFmtId="0" fontId="19" fillId="3" borderId="4" xfId="0" applyFont="1" applyFill="1" applyBorder="1" applyAlignment="1" applyProtection="1">
      <alignment horizontal="left" vertical="center" wrapText="1"/>
      <protection locked="0"/>
    </xf>
    <xf numFmtId="0" fontId="19" fillId="3" borderId="0" xfId="0" applyFont="1" applyFill="1" applyBorder="1" applyAlignment="1" applyProtection="1">
      <alignment horizontal="left" vertical="center" wrapText="1"/>
      <protection locked="0"/>
    </xf>
    <xf numFmtId="0" fontId="19" fillId="3" borderId="5" xfId="0" applyFont="1" applyFill="1" applyBorder="1" applyAlignment="1" applyProtection="1">
      <alignment horizontal="left" vertical="center" wrapText="1"/>
      <protection locked="0"/>
    </xf>
    <xf numFmtId="0" fontId="31" fillId="5" borderId="14" xfId="0" applyFont="1" applyFill="1" applyBorder="1" applyAlignment="1">
      <alignment horizontal="center"/>
    </xf>
    <xf numFmtId="0" fontId="31" fillId="5" borderId="15" xfId="0" applyFont="1" applyFill="1" applyBorder="1" applyAlignment="1">
      <alignment horizontal="center"/>
    </xf>
    <xf numFmtId="0" fontId="31" fillId="5" borderId="16" xfId="0" applyFont="1" applyFill="1" applyBorder="1" applyAlignment="1">
      <alignment horizontal="center"/>
    </xf>
    <xf numFmtId="0" fontId="19" fillId="2" borderId="0"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28" fillId="2" borderId="9" xfId="0" applyFont="1" applyFill="1" applyBorder="1" applyAlignment="1">
      <alignment horizontal="center" vertical="center"/>
    </xf>
    <xf numFmtId="0" fontId="19" fillId="2" borderId="4" xfId="0" applyFont="1" applyFill="1" applyBorder="1" applyAlignment="1">
      <alignment horizontal="left" vertical="center" wrapText="1"/>
    </xf>
    <xf numFmtId="0" fontId="14"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21" fillId="2" borderId="9" xfId="0" applyFont="1" applyFill="1" applyBorder="1" applyAlignment="1">
      <alignment horizontal="right" vertical="center"/>
    </xf>
    <xf numFmtId="0" fontId="19" fillId="3" borderId="11" xfId="0" applyFont="1" applyFill="1" applyBorder="1" applyAlignment="1" applyProtection="1">
      <alignment horizontal="center" vertical="center"/>
      <protection locked="0"/>
    </xf>
    <xf numFmtId="0" fontId="19" fillId="3" borderId="12" xfId="0" applyFont="1" applyFill="1" applyBorder="1" applyAlignment="1" applyProtection="1">
      <alignment horizontal="center" vertical="center"/>
      <protection locked="0"/>
    </xf>
    <xf numFmtId="0" fontId="19" fillId="2" borderId="0" xfId="0" applyFont="1" applyFill="1" applyBorder="1" applyAlignment="1">
      <alignment horizontal="left" vertical="top" wrapText="1"/>
    </xf>
    <xf numFmtId="0" fontId="19" fillId="3" borderId="9" xfId="0" applyFont="1" applyFill="1" applyBorder="1" applyAlignment="1" applyProtection="1">
      <alignment horizontal="center" vertical="center"/>
      <protection locked="0"/>
    </xf>
    <xf numFmtId="0" fontId="28" fillId="2" borderId="4" xfId="0" applyFont="1" applyFill="1" applyBorder="1" applyAlignment="1">
      <alignment horizontal="center" vertical="top" wrapText="1"/>
    </xf>
    <xf numFmtId="0" fontId="28" fillId="2" borderId="0" xfId="0" applyFont="1" applyFill="1" applyBorder="1" applyAlignment="1">
      <alignment horizontal="center" vertical="top" wrapText="1"/>
    </xf>
    <xf numFmtId="0" fontId="17" fillId="0" borderId="0" xfId="0" applyFont="1" applyAlignment="1">
      <alignment horizontal="center" vertical="center"/>
    </xf>
    <xf numFmtId="14" fontId="19" fillId="2" borderId="0" xfId="0" applyNumberFormat="1" applyFont="1" applyFill="1" applyAlignment="1" applyProtection="1">
      <alignment horizontal="center"/>
    </xf>
    <xf numFmtId="0" fontId="21" fillId="2" borderId="1" xfId="0" applyFont="1" applyFill="1" applyBorder="1" applyAlignment="1">
      <alignment horizontal="center"/>
    </xf>
    <xf numFmtId="0" fontId="21" fillId="2" borderId="2" xfId="0" applyFont="1" applyFill="1" applyBorder="1" applyAlignment="1">
      <alignment horizontal="center"/>
    </xf>
    <xf numFmtId="0" fontId="21" fillId="2" borderId="3" xfId="0" applyFont="1" applyFill="1" applyBorder="1" applyAlignment="1">
      <alignment horizontal="center"/>
    </xf>
    <xf numFmtId="0" fontId="26" fillId="2" borderId="6" xfId="0" applyFont="1" applyFill="1" applyBorder="1" applyAlignment="1">
      <alignment horizontal="left"/>
    </xf>
    <xf numFmtId="0" fontId="26" fillId="2" borderId="7" xfId="0" applyFont="1" applyFill="1" applyBorder="1" applyAlignment="1">
      <alignment horizontal="left"/>
    </xf>
    <xf numFmtId="0" fontId="26" fillId="2" borderId="8" xfId="0" applyFont="1" applyFill="1" applyBorder="1" applyAlignment="1">
      <alignment horizontal="left"/>
    </xf>
    <xf numFmtId="0" fontId="19" fillId="2" borderId="9" xfId="0" applyFont="1" applyFill="1" applyBorder="1" applyAlignment="1">
      <alignment horizontal="center" vertical="center" wrapText="1"/>
    </xf>
    <xf numFmtId="0" fontId="19" fillId="3" borderId="6" xfId="0" applyFont="1" applyFill="1" applyBorder="1" applyAlignment="1" applyProtection="1">
      <alignment horizontal="center" vertical="center"/>
      <protection locked="0"/>
    </xf>
    <xf numFmtId="0" fontId="19" fillId="3" borderId="7"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wrapText="1"/>
    </xf>
    <xf numFmtId="0" fontId="19" fillId="0" borderId="2" xfId="0" applyFont="1" applyFill="1" applyBorder="1" applyAlignment="1" applyProtection="1">
      <alignment horizontal="center" wrapText="1"/>
    </xf>
    <xf numFmtId="0" fontId="19" fillId="0" borderId="3" xfId="0" applyFont="1" applyFill="1" applyBorder="1" applyAlignment="1" applyProtection="1">
      <alignment horizontal="center" wrapText="1"/>
    </xf>
    <xf numFmtId="0" fontId="19" fillId="3" borderId="8" xfId="0" applyFont="1" applyFill="1" applyBorder="1" applyAlignment="1" applyProtection="1">
      <alignment horizontal="center" vertical="center"/>
      <protection locked="0"/>
    </xf>
    <xf numFmtId="0" fontId="19" fillId="2" borderId="9" xfId="0" applyFont="1" applyFill="1" applyBorder="1" applyAlignment="1">
      <alignment horizontal="center" vertical="center"/>
    </xf>
  </cellXfs>
  <cellStyles count="3">
    <cellStyle name="Lien hypertexte"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I$28"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I$30"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I$29" lockText="1" noThreeD="1"/>
</file>

<file path=xl/ctrlProps/ctrlProp3.xml><?xml version="1.0" encoding="utf-8"?>
<formControlPr xmlns="http://schemas.microsoft.com/office/spreadsheetml/2009/9/main" objectType="CheckBox" fmlaLink="$I$27"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174626</xdr:colOff>
      <xdr:row>2</xdr:row>
      <xdr:rowOff>0</xdr:rowOff>
    </xdr:from>
    <xdr:to>
      <xdr:col>30</xdr:col>
      <xdr:colOff>349250</xdr:colOff>
      <xdr:row>6</xdr:row>
      <xdr:rowOff>135076</xdr:rowOff>
    </xdr:to>
    <xdr:grpSp>
      <xdr:nvGrpSpPr>
        <xdr:cNvPr id="2" name="Group 72">
          <a:extLst>
            <a:ext uri="{FF2B5EF4-FFF2-40B4-BE49-F238E27FC236}">
              <a16:creationId xmlns:a16="http://schemas.microsoft.com/office/drawing/2014/main" id="{00000000-0008-0000-0000-000002000000}"/>
            </a:ext>
          </a:extLst>
        </xdr:cNvPr>
        <xdr:cNvGrpSpPr>
          <a:grpSpLocks/>
        </xdr:cNvGrpSpPr>
      </xdr:nvGrpSpPr>
      <xdr:grpSpPr bwMode="auto">
        <a:xfrm>
          <a:off x="501197" y="381000"/>
          <a:ext cx="16669657" cy="1332505"/>
          <a:chOff x="240" y="390"/>
          <a:chExt cx="11182" cy="1376"/>
        </a:xfrm>
      </xdr:grpSpPr>
      <xdr:sp macro="" textlink="">
        <xdr:nvSpPr>
          <xdr:cNvPr id="3" name="Zone de texte 2">
            <a:extLst>
              <a:ext uri="{FF2B5EF4-FFF2-40B4-BE49-F238E27FC236}">
                <a16:creationId xmlns:a16="http://schemas.microsoft.com/office/drawing/2014/main" id="{00000000-0008-0000-0000-000003000000}"/>
              </a:ext>
            </a:extLst>
          </xdr:cNvPr>
          <xdr:cNvSpPr txBox="1">
            <a:spLocks noChangeArrowheads="1"/>
          </xdr:cNvSpPr>
        </xdr:nvSpPr>
        <xdr:spPr bwMode="auto">
          <a:xfrm>
            <a:off x="3250" y="577"/>
            <a:ext cx="6447" cy="897"/>
          </a:xfrm>
          <a:prstGeom prst="rect">
            <a:avLst/>
          </a:prstGeom>
          <a:solidFill>
            <a:srgbClr val="FFFFFF"/>
          </a:solidFill>
          <a:ln w="9525">
            <a:noFill/>
            <a:miter lim="800000"/>
            <a:headEnd/>
            <a:tailEnd/>
          </a:ln>
        </xdr:spPr>
        <xdr:txBody>
          <a:bodyPr vertOverflow="clip" wrap="square" lIns="91440" tIns="45720" rIns="91440" bIns="45720" anchor="t" upright="1"/>
          <a:lstStyle/>
          <a:p>
            <a:pPr algn="ctr" rtl="0">
              <a:defRPr sz="1000"/>
            </a:pPr>
            <a:r>
              <a:rPr lang="fr-FR" sz="1800" b="1" i="0" u="none" strike="noStrike" baseline="0">
                <a:solidFill>
                  <a:srgbClr val="365F91"/>
                </a:solidFill>
                <a:latin typeface="Arial"/>
                <a:cs typeface="Arial"/>
              </a:rPr>
              <a:t>Fiche de proposition de projet</a:t>
            </a:r>
          </a:p>
          <a:p>
            <a:pPr algn="ctr" rtl="0">
              <a:defRPr sz="1000"/>
            </a:pPr>
            <a:r>
              <a:rPr lang="fr-FR" sz="1800" b="1" i="0" u="none" strike="noStrike" baseline="0">
                <a:solidFill>
                  <a:srgbClr val="365F91"/>
                </a:solidFill>
                <a:latin typeface="Arial"/>
                <a:cs typeface="Arial"/>
              </a:rPr>
              <a:t>Pour des dosages biochimiques sur Pentra 400</a:t>
            </a:r>
            <a:endParaRPr lang="fr-FR" sz="1400" b="0" i="0" u="none" strike="noStrike" baseline="0">
              <a:solidFill>
                <a:srgbClr val="365F91"/>
              </a:solidFill>
              <a:latin typeface="Times New Roman"/>
              <a:cs typeface="Times New Roman"/>
            </a:endParaRPr>
          </a:p>
        </xdr:txBody>
      </xdr:sp>
      <xdr:cxnSp macro="">
        <xdr:nvCxnSpPr>
          <xdr:cNvPr id="4" name="Connecteur droit avec flèche 3">
            <a:extLst>
              <a:ext uri="{FF2B5EF4-FFF2-40B4-BE49-F238E27FC236}">
                <a16:creationId xmlns:a16="http://schemas.microsoft.com/office/drawing/2014/main" id="{00000000-0008-0000-0000-000004000000}"/>
              </a:ext>
            </a:extLst>
          </xdr:cNvPr>
          <xdr:cNvCxnSpPr>
            <a:cxnSpLocks noChangeShapeType="1"/>
          </xdr:cNvCxnSpPr>
        </xdr:nvCxnSpPr>
        <xdr:spPr bwMode="auto">
          <a:xfrm flipH="1">
            <a:off x="4103" y="1766"/>
            <a:ext cx="7319" cy="0"/>
          </a:xfrm>
          <a:prstGeom prst="straightConnector1">
            <a:avLst/>
          </a:prstGeom>
          <a:noFill/>
          <a:ln w="28575">
            <a:solidFill>
              <a:srgbClr val="95B3D7"/>
            </a:solidFill>
            <a:round/>
            <a:headEnd/>
            <a:tailEnd/>
          </a:ln>
        </xdr:spPr>
      </xdr:cxnSp>
      <xdr:pic>
        <xdr:nvPicPr>
          <xdr:cNvPr id="5" name="Picture 2" descr="logo_anexplo_plateform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l="2045" t="69226" r="1250"/>
          <a:stretch>
            <a:fillRect/>
          </a:stretch>
        </xdr:blipFill>
        <xdr:spPr bwMode="auto">
          <a:xfrm>
            <a:off x="240" y="390"/>
            <a:ext cx="1665" cy="733"/>
          </a:xfrm>
          <a:prstGeom prst="rect">
            <a:avLst/>
          </a:prstGeom>
          <a:noFill/>
        </xdr:spPr>
      </xdr:pic>
    </xdr:grpSp>
    <xdr:clientData/>
  </xdr:twoCellAnchor>
  <mc:AlternateContent xmlns:mc="http://schemas.openxmlformats.org/markup-compatibility/2006">
    <mc:Choice xmlns:a14="http://schemas.microsoft.com/office/drawing/2010/main" Requires="a14">
      <xdr:twoCellAnchor editAs="oneCell">
        <xdr:from>
          <xdr:col>3</xdr:col>
          <xdr:colOff>409575</xdr:colOff>
          <xdr:row>19</xdr:row>
          <xdr:rowOff>190500</xdr:rowOff>
        </xdr:from>
        <xdr:to>
          <xdr:col>5</xdr:col>
          <xdr:colOff>514350</xdr:colOff>
          <xdr:row>21</xdr:row>
          <xdr:rowOff>104775</xdr:rowOff>
        </xdr:to>
        <xdr:sp macro="" textlink="">
          <xdr:nvSpPr>
            <xdr:cNvPr id="4097" name="Check Box 1" descr="PLASMA"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PLASMA ou SERUM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20</xdr:row>
          <xdr:rowOff>28575</xdr:rowOff>
        </xdr:from>
        <xdr:to>
          <xdr:col>7</xdr:col>
          <xdr:colOff>180975</xdr:colOff>
          <xdr:row>21</xdr:row>
          <xdr:rowOff>38100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URINE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19</xdr:row>
          <xdr:rowOff>200025</xdr:rowOff>
        </xdr:from>
        <xdr:to>
          <xdr:col>11</xdr:col>
          <xdr:colOff>47625</xdr:colOff>
          <xdr:row>21</xdr:row>
          <xdr:rowOff>76200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AUTRE, PRECISEZ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342900</xdr:colOff>
          <xdr:row>45</xdr:row>
          <xdr:rowOff>28575</xdr:rowOff>
        </xdr:from>
        <xdr:to>
          <xdr:col>31</xdr:col>
          <xdr:colOff>0</xdr:colOff>
          <xdr:row>46</xdr:row>
          <xdr:rowOff>47625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solidFill>
              <a:srgbClr val="FFFF00" mc:Ignorable="a14" a14:legacySpreadsheetColorIndex="13"/>
            </a:solidFill>
            <a:ln w="9525">
              <a:solidFill>
                <a:srgbClr val="FF0000" mc:Ignorable="a14" a14:legacySpreadsheetColorIndex="1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J'AI PRIS CONNAISSANCE DES CONTIONS GENERALES DE L'ETUDE ET DES TARIFS ET JE LES ACCEPTE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104775</xdr:colOff>
          <xdr:row>25</xdr:row>
          <xdr:rowOff>66675</xdr:rowOff>
        </xdr:from>
        <xdr:to>
          <xdr:col>26</xdr:col>
          <xdr:colOff>238125</xdr:colOff>
          <xdr:row>26</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-20 °C *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28</xdr:col>
          <xdr:colOff>0</xdr:colOff>
          <xdr:row>25</xdr:row>
          <xdr:rowOff>66675</xdr:rowOff>
        </xdr:from>
        <xdr:to>
          <xdr:col>29</xdr:col>
          <xdr:colOff>123825</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4 °C *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104775</xdr:colOff>
          <xdr:row>22</xdr:row>
          <xdr:rowOff>66675</xdr:rowOff>
        </xdr:from>
        <xdr:to>
          <xdr:col>27</xdr:col>
          <xdr:colOff>266700</xdr:colOff>
          <xdr:row>24</xdr:row>
          <xdr:rowOff>114300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 CARBOGLACE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28</xdr:col>
          <xdr:colOff>0</xdr:colOff>
          <xdr:row>22</xdr:row>
          <xdr:rowOff>85725</xdr:rowOff>
        </xdr:from>
        <xdr:to>
          <xdr:col>31</xdr:col>
          <xdr:colOff>238125</xdr:colOff>
          <xdr:row>24</xdr:row>
          <xdr:rowOff>114300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GLACE OU PAIN REFRIGERANT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28</xdr:col>
          <xdr:colOff>0</xdr:colOff>
          <xdr:row>24</xdr:row>
          <xdr:rowOff>66675</xdr:rowOff>
        </xdr:from>
        <xdr:to>
          <xdr:col>31</xdr:col>
          <xdr:colOff>66675</xdr:colOff>
          <xdr:row>25</xdr:row>
          <xdr:rowOff>38100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 FRAIS  ou DECONGELES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104775</xdr:colOff>
          <xdr:row>24</xdr:row>
          <xdr:rowOff>47625</xdr:rowOff>
        </xdr:from>
        <xdr:to>
          <xdr:col>27</xdr:col>
          <xdr:colOff>85725</xdr:colOff>
          <xdr:row>25</xdr:row>
          <xdr:rowOff>28575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CONGELES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21</xdr:row>
          <xdr:rowOff>133350</xdr:rowOff>
        </xdr:from>
        <xdr:to>
          <xdr:col>7</xdr:col>
          <xdr:colOff>190500</xdr:colOff>
          <xdr:row>23</xdr:row>
          <xdr:rowOff>76200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HEPARINE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219075</xdr:rowOff>
        </xdr:from>
        <xdr:to>
          <xdr:col>11</xdr:col>
          <xdr:colOff>38100</xdr:colOff>
          <xdr:row>22</xdr:row>
          <xdr:rowOff>200025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AUTRE, PRECISEZ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21</xdr:row>
          <xdr:rowOff>152400</xdr:rowOff>
        </xdr:from>
        <xdr:to>
          <xdr:col>9</xdr:col>
          <xdr:colOff>0</xdr:colOff>
          <xdr:row>23</xdr:row>
          <xdr:rowOff>57150</xdr:rowOff>
        </xdr:to>
        <xdr:sp macro="" textlink="">
          <xdr:nvSpPr>
            <xdr:cNvPr id="4119" name="Check Box 23" descr="PLASMA"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EDTA</a:t>
              </a:r>
            </a:p>
          </xdr:txBody>
        </xdr:sp>
        <xdr:clientData fLocksWithSheet="0"/>
      </xdr:twoCellAnchor>
    </mc:Choice>
    <mc:Fallback/>
  </mc:AlternateContent>
  <xdr:twoCellAnchor editAs="oneCell">
    <xdr:from>
      <xdr:col>5</xdr:col>
      <xdr:colOff>294821</xdr:colOff>
      <xdr:row>1</xdr:row>
      <xdr:rowOff>113392</xdr:rowOff>
    </xdr:from>
    <xdr:to>
      <xdr:col>7</xdr:col>
      <xdr:colOff>635000</xdr:colOff>
      <xdr:row>7</xdr:row>
      <xdr:rowOff>114480</xdr:rowOff>
    </xdr:to>
    <xdr:pic>
      <xdr:nvPicPr>
        <xdr:cNvPr id="23" name="Imag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05238" y="294821"/>
          <a:ext cx="1889881" cy="15356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409575</xdr:colOff>
          <xdr:row>18</xdr:row>
          <xdr:rowOff>180975</xdr:rowOff>
        </xdr:from>
        <xdr:to>
          <xdr:col>5</xdr:col>
          <xdr:colOff>38100</xdr:colOff>
          <xdr:row>20</xdr:row>
          <xdr:rowOff>104775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SOURIS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xdr:row>
          <xdr:rowOff>28575</xdr:rowOff>
        </xdr:from>
        <xdr:to>
          <xdr:col>7</xdr:col>
          <xdr:colOff>104775</xdr:colOff>
          <xdr:row>20</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RAT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19</xdr:row>
          <xdr:rowOff>28575</xdr:rowOff>
        </xdr:from>
        <xdr:to>
          <xdr:col>8</xdr:col>
          <xdr:colOff>276225</xdr:colOff>
          <xdr:row>20</xdr:row>
          <xdr:rowOff>9525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HUMAIN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19</xdr:row>
          <xdr:rowOff>28575</xdr:rowOff>
        </xdr:from>
        <xdr:to>
          <xdr:col>11</xdr:col>
          <xdr:colOff>38100</xdr:colOff>
          <xdr:row>20</xdr:row>
          <xdr:rowOff>9525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AUTRE, PRECISEZ :</a:t>
              </a:r>
            </a:p>
          </xdr:txBody>
        </xdr:sp>
        <xdr:clientData/>
      </xdr:twoCellAnchor>
    </mc:Choice>
    <mc:Fallback/>
  </mc:AlternateContent>
  <xdr:twoCellAnchor>
    <xdr:from>
      <xdr:col>25</xdr:col>
      <xdr:colOff>272143</xdr:colOff>
      <xdr:row>2</xdr:row>
      <xdr:rowOff>217715</xdr:rowOff>
    </xdr:from>
    <xdr:to>
      <xdr:col>30</xdr:col>
      <xdr:colOff>122465</xdr:colOff>
      <xdr:row>4</xdr:row>
      <xdr:rowOff>13608</xdr:rowOff>
    </xdr:to>
    <xdr:sp macro="" textlink="">
      <xdr:nvSpPr>
        <xdr:cNvPr id="6" name="Zone de texte 2">
          <a:extLst>
            <a:ext uri="{FF2B5EF4-FFF2-40B4-BE49-F238E27FC236}">
              <a16:creationId xmlns:a16="http://schemas.microsoft.com/office/drawing/2014/main" id="{5B89F2C5-9F66-4877-A339-056C10D7484E}"/>
            </a:ext>
          </a:extLst>
        </xdr:cNvPr>
        <xdr:cNvSpPr txBox="1">
          <a:spLocks noChangeArrowheads="1"/>
        </xdr:cNvSpPr>
      </xdr:nvSpPr>
      <xdr:spPr bwMode="auto">
        <a:xfrm>
          <a:off x="14845393" y="598715"/>
          <a:ext cx="2163536" cy="476250"/>
        </a:xfrm>
        <a:prstGeom prst="rect">
          <a:avLst/>
        </a:prstGeom>
        <a:solidFill>
          <a:srgbClr val="FFFFFF"/>
        </a:solidFill>
        <a:ln w="9525">
          <a:solidFill>
            <a:srgbClr val="0070C0"/>
          </a:solidFill>
          <a:miter lim="800000"/>
          <a:headEnd/>
          <a:tailEnd/>
        </a:ln>
      </xdr:spPr>
      <xdr:txBody>
        <a:bodyPr vertOverflow="clip" wrap="square" lIns="91440" tIns="45720" rIns="91440" bIns="45720" anchor="t" upright="1"/>
        <a:lstStyle/>
        <a:p>
          <a:pPr algn="l" rtl="0">
            <a:defRPr sz="1000"/>
          </a:pPr>
          <a:r>
            <a:rPr lang="fr-FR" sz="2800" b="1" i="0" u="none" strike="noStrike" baseline="0">
              <a:solidFill>
                <a:srgbClr val="365F91"/>
              </a:solidFill>
              <a:latin typeface="Arial"/>
              <a:cs typeface="Arial"/>
            </a:rPr>
            <a:t>FP n° : </a:t>
          </a:r>
          <a:endParaRPr lang="fr-FR" sz="2000" b="0" i="0" u="none" strike="noStrike" baseline="0">
            <a:solidFill>
              <a:srgbClr val="365F91"/>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anexplo.genotoul.fr/phenotypag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4">
    <pageSetUpPr fitToPage="1"/>
  </sheetPr>
  <dimension ref="A1:BA98"/>
  <sheetViews>
    <sheetView showRowColHeaders="0" tabSelected="1" showRuler="0" showWhiteSpace="0" view="pageBreakPreview" zoomScale="70" zoomScaleNormal="60" zoomScaleSheetLayoutView="70" zoomScalePageLayoutView="50" workbookViewId="0">
      <selection activeCell="B11" sqref="B11:F11"/>
    </sheetView>
  </sheetViews>
  <sheetFormatPr baseColWidth="10" defaultRowHeight="15" x14ac:dyDescent="0.25"/>
  <cols>
    <col min="1" max="1" width="4.85546875" style="2" customWidth="1"/>
    <col min="2" max="2" width="5.85546875" style="2" customWidth="1"/>
    <col min="3" max="3" width="13.42578125" style="2" customWidth="1"/>
    <col min="4" max="5" width="8.85546875" style="2" customWidth="1"/>
    <col min="6" max="6" width="9.140625" style="2" customWidth="1"/>
    <col min="7" max="7" width="13" style="2" customWidth="1"/>
    <col min="8" max="8" width="11.85546875" style="2" customWidth="1"/>
    <col min="9" max="9" width="5.85546875" style="2" customWidth="1"/>
    <col min="10" max="10" width="13.140625" style="2" customWidth="1"/>
    <col min="11" max="11" width="5.85546875" style="2" customWidth="1"/>
    <col min="12" max="13" width="8.85546875" style="2" customWidth="1"/>
    <col min="14" max="14" width="10.42578125" style="2" customWidth="1"/>
    <col min="15" max="15" width="11.5703125" style="2" customWidth="1"/>
    <col min="16" max="16" width="4.85546875" style="2" customWidth="1"/>
    <col min="17" max="17" width="3.85546875" style="2" customWidth="1"/>
    <col min="18" max="18" width="11.85546875" style="2" customWidth="1"/>
    <col min="19" max="19" width="15.85546875" style="2" customWidth="1"/>
    <col min="20" max="32" width="6.85546875" style="2" customWidth="1"/>
    <col min="33" max="33" width="3.5703125" style="2" customWidth="1"/>
  </cols>
  <sheetData>
    <row r="1" spans="1:53" x14ac:dyDescent="0.25">
      <c r="AH1" s="83"/>
      <c r="AI1" s="83"/>
      <c r="AJ1" s="83"/>
      <c r="AK1" s="83"/>
      <c r="AL1" s="83"/>
      <c r="AM1" s="83"/>
      <c r="AN1" s="83"/>
      <c r="AO1" s="83"/>
      <c r="AP1" s="83"/>
      <c r="AQ1" s="83"/>
      <c r="AR1" s="83"/>
      <c r="AS1" s="83"/>
      <c r="AT1" s="83"/>
      <c r="AU1" s="83"/>
      <c r="AV1" s="83"/>
      <c r="AW1" s="83"/>
      <c r="AX1" s="83"/>
      <c r="AY1" s="83"/>
      <c r="AZ1" s="83"/>
      <c r="BA1" s="83"/>
    </row>
    <row r="2" spans="1:53" x14ac:dyDescent="0.25">
      <c r="AH2" s="83"/>
      <c r="AI2" s="83"/>
      <c r="AJ2" s="83"/>
      <c r="AK2" s="83"/>
      <c r="AL2" s="83"/>
      <c r="AM2" s="83"/>
      <c r="AN2" s="83"/>
      <c r="AO2" s="83"/>
      <c r="AP2" s="83"/>
      <c r="AQ2" s="83"/>
      <c r="AR2" s="83"/>
      <c r="AS2" s="83"/>
      <c r="AT2" s="83"/>
      <c r="AU2" s="83"/>
      <c r="AV2" s="83"/>
      <c r="AW2" s="83"/>
      <c r="AX2" s="83"/>
      <c r="AY2" s="83"/>
      <c r="AZ2" s="83"/>
      <c r="BA2" s="83"/>
    </row>
    <row r="3" spans="1:53" ht="27" customHeight="1" x14ac:dyDescent="0.25">
      <c r="D3" s="3"/>
      <c r="E3" s="3"/>
      <c r="G3" s="4"/>
      <c r="H3" s="4"/>
      <c r="I3" s="125"/>
      <c r="J3" s="125"/>
      <c r="K3" s="125"/>
      <c r="L3" s="125"/>
      <c r="M3" s="125"/>
      <c r="N3" s="125"/>
      <c r="O3" s="125"/>
      <c r="P3" s="125"/>
      <c r="Q3" s="125"/>
      <c r="R3" s="125"/>
      <c r="S3" s="125"/>
      <c r="T3" s="125"/>
      <c r="U3" s="125"/>
      <c r="V3" s="126"/>
      <c r="W3" s="126"/>
      <c r="X3" s="126"/>
      <c r="Y3" s="126"/>
      <c r="Z3" s="126"/>
      <c r="AH3" s="83"/>
      <c r="AI3" s="83"/>
      <c r="AJ3" s="83"/>
      <c r="AK3" s="83"/>
      <c r="AL3" s="83"/>
      <c r="AM3" s="83"/>
      <c r="AN3" s="83"/>
      <c r="AO3" s="83"/>
      <c r="AP3" s="83"/>
      <c r="AQ3" s="83"/>
      <c r="AR3" s="83"/>
      <c r="AS3" s="83"/>
      <c r="AT3" s="83"/>
      <c r="AU3" s="83"/>
      <c r="AV3" s="83"/>
      <c r="AW3" s="83"/>
      <c r="AX3" s="83"/>
      <c r="AY3" s="83"/>
      <c r="AZ3" s="83"/>
      <c r="BA3" s="83"/>
    </row>
    <row r="4" spans="1:53" ht="27" customHeight="1" x14ac:dyDescent="0.25">
      <c r="D4" s="3"/>
      <c r="E4" s="3"/>
      <c r="G4" s="4"/>
      <c r="H4" s="4"/>
      <c r="I4" s="125"/>
      <c r="J4" s="125"/>
      <c r="K4" s="125"/>
      <c r="L4" s="125"/>
      <c r="M4" s="125"/>
      <c r="N4" s="125"/>
      <c r="O4" s="125"/>
      <c r="P4" s="125"/>
      <c r="Q4" s="125"/>
      <c r="R4" s="125"/>
      <c r="S4" s="125"/>
      <c r="T4" s="125"/>
      <c r="U4" s="125"/>
      <c r="V4" s="126"/>
      <c r="W4" s="126"/>
      <c r="X4" s="126"/>
      <c r="Y4" s="126"/>
      <c r="Z4" s="126"/>
      <c r="AH4" s="83"/>
      <c r="AI4" s="83"/>
      <c r="AJ4" s="83"/>
      <c r="AK4" s="83"/>
      <c r="AL4" s="83"/>
      <c r="AM4" s="83"/>
      <c r="AN4" s="83"/>
      <c r="AO4" s="83"/>
      <c r="AP4" s="83"/>
      <c r="AQ4" s="83"/>
      <c r="AR4" s="83"/>
      <c r="AS4" s="83"/>
      <c r="AT4" s="83"/>
      <c r="AU4" s="83"/>
      <c r="AV4" s="83"/>
      <c r="AW4" s="83"/>
      <c r="AX4" s="83"/>
      <c r="AY4" s="83"/>
      <c r="AZ4" s="83"/>
      <c r="BA4" s="83"/>
    </row>
    <row r="5" spans="1:53" ht="24.75" customHeight="1" x14ac:dyDescent="0.25">
      <c r="B5" s="134" t="s">
        <v>35</v>
      </c>
      <c r="C5" s="134"/>
      <c r="D5" s="134"/>
      <c r="E5" s="134"/>
      <c r="F5" s="134"/>
      <c r="Z5" s="13"/>
      <c r="AH5" s="83"/>
      <c r="AI5" s="83"/>
      <c r="AJ5" s="83"/>
      <c r="AK5" s="83"/>
      <c r="AL5" s="83"/>
      <c r="AM5" s="83"/>
      <c r="AN5" s="83"/>
      <c r="AO5" s="83"/>
      <c r="AP5" s="83"/>
      <c r="AQ5" s="83"/>
      <c r="AR5" s="83"/>
      <c r="AS5" s="83"/>
      <c r="AT5" s="83"/>
      <c r="AU5" s="83"/>
      <c r="AV5" s="83"/>
      <c r="AW5" s="83"/>
      <c r="AX5" s="83"/>
      <c r="AY5" s="83"/>
      <c r="AZ5" s="83"/>
      <c r="BA5" s="83"/>
    </row>
    <row r="6" spans="1:53" x14ac:dyDescent="0.25">
      <c r="B6" s="134"/>
      <c r="C6" s="134"/>
      <c r="D6" s="134"/>
      <c r="E6" s="134"/>
      <c r="F6" s="134"/>
      <c r="Z6" s="7"/>
      <c r="AH6" s="83"/>
      <c r="AI6" s="83"/>
      <c r="AJ6" s="83"/>
      <c r="AK6" s="83"/>
      <c r="AL6" s="83"/>
      <c r="AM6" s="83"/>
      <c r="AN6" s="83"/>
      <c r="AO6" s="83"/>
      <c r="AP6" s="83"/>
      <c r="AQ6" s="83"/>
      <c r="AR6" s="83"/>
      <c r="AS6" s="83"/>
      <c r="AT6" s="83"/>
      <c r="AU6" s="83"/>
      <c r="AV6" s="83"/>
      <c r="AW6" s="83"/>
      <c r="AX6" s="83"/>
      <c r="AY6" s="83"/>
      <c r="AZ6" s="83"/>
      <c r="BA6" s="83"/>
    </row>
    <row r="7" spans="1:53" x14ac:dyDescent="0.25">
      <c r="B7" s="5"/>
      <c r="D7" s="6"/>
      <c r="E7" s="6"/>
      <c r="Z7" s="7"/>
      <c r="AH7" s="83"/>
      <c r="AI7" s="83"/>
      <c r="AJ7" s="83"/>
      <c r="AK7" s="83"/>
      <c r="AL7" s="83"/>
      <c r="AM7" s="83"/>
      <c r="AN7" s="83"/>
      <c r="AO7" s="83"/>
      <c r="AP7" s="83"/>
      <c r="AQ7" s="83"/>
      <c r="AR7" s="83"/>
      <c r="AS7" s="83"/>
      <c r="AT7" s="83"/>
      <c r="AU7" s="83"/>
      <c r="AV7" s="83"/>
      <c r="AW7" s="83"/>
      <c r="AX7" s="83"/>
      <c r="AY7" s="83"/>
      <c r="AZ7" s="83"/>
      <c r="BA7" s="83"/>
    </row>
    <row r="8" spans="1:53" ht="15.75" x14ac:dyDescent="0.25">
      <c r="B8" s="21" t="s">
        <v>19</v>
      </c>
      <c r="C8" s="135">
        <f ca="1">TODAY()</f>
        <v>46251</v>
      </c>
      <c r="D8" s="135"/>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H8" s="83"/>
      <c r="AI8" s="83"/>
      <c r="AJ8" s="83"/>
      <c r="AK8" s="83"/>
      <c r="AL8" s="83"/>
      <c r="AM8" s="83"/>
      <c r="AN8" s="83"/>
      <c r="AO8" s="83"/>
      <c r="AP8" s="83"/>
      <c r="AQ8" s="83"/>
      <c r="AR8" s="83"/>
      <c r="AS8" s="83"/>
      <c r="AT8" s="83"/>
      <c r="AU8" s="83"/>
      <c r="AV8" s="83"/>
      <c r="AW8" s="83"/>
      <c r="AX8" s="83"/>
      <c r="AY8" s="83"/>
      <c r="AZ8" s="83"/>
      <c r="BA8" s="83"/>
    </row>
    <row r="9" spans="1:53" ht="15.75" x14ac:dyDescent="0.25">
      <c r="B9" s="21"/>
      <c r="C9" s="23"/>
      <c r="D9" s="23"/>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H9" s="83"/>
      <c r="AI9" s="83"/>
      <c r="AJ9" s="83"/>
      <c r="AK9" s="83"/>
      <c r="AL9" s="83"/>
      <c r="AM9" s="83"/>
      <c r="AN9" s="83"/>
      <c r="AO9" s="83"/>
      <c r="AP9" s="83"/>
      <c r="AQ9" s="83"/>
      <c r="AR9" s="83"/>
      <c r="AS9" s="83"/>
      <c r="AT9" s="83"/>
      <c r="AU9" s="83"/>
      <c r="AV9" s="83"/>
      <c r="AW9" s="83"/>
      <c r="AX9" s="83"/>
      <c r="AY9" s="83"/>
      <c r="AZ9" s="83"/>
      <c r="BA9" s="83"/>
    </row>
    <row r="10" spans="1:53" ht="15.75" x14ac:dyDescent="0.25">
      <c r="B10" s="136" t="s">
        <v>3</v>
      </c>
      <c r="C10" s="137"/>
      <c r="D10" s="137"/>
      <c r="E10" s="137"/>
      <c r="F10" s="137"/>
      <c r="G10" s="136" t="s">
        <v>2</v>
      </c>
      <c r="H10" s="137"/>
      <c r="I10" s="137"/>
      <c r="J10" s="137"/>
      <c r="K10" s="138"/>
      <c r="L10" s="136" t="s">
        <v>1</v>
      </c>
      <c r="M10" s="137"/>
      <c r="N10" s="137"/>
      <c r="O10" s="137"/>
      <c r="P10" s="138"/>
      <c r="Q10" s="22"/>
      <c r="R10" s="127" t="s">
        <v>4</v>
      </c>
      <c r="S10" s="127"/>
      <c r="T10" s="128"/>
      <c r="U10" s="128"/>
      <c r="V10" s="128"/>
      <c r="W10" s="128"/>
      <c r="X10" s="128"/>
      <c r="Y10" s="128"/>
      <c r="Z10" s="128"/>
      <c r="AA10" s="128"/>
      <c r="AB10" s="128"/>
      <c r="AC10" s="128"/>
      <c r="AD10" s="128"/>
      <c r="AE10" s="129"/>
      <c r="AF10" s="22"/>
      <c r="AH10" s="83"/>
      <c r="AI10" s="83"/>
      <c r="AJ10" s="83"/>
      <c r="AK10" s="83"/>
      <c r="AL10" s="83"/>
      <c r="AM10" s="83"/>
      <c r="AN10" s="83"/>
      <c r="AO10" s="83"/>
      <c r="AP10" s="83"/>
      <c r="AQ10" s="83"/>
      <c r="AR10" s="83"/>
      <c r="AS10" s="83"/>
      <c r="AT10" s="83"/>
      <c r="AU10" s="83"/>
      <c r="AV10" s="83"/>
      <c r="AW10" s="83"/>
      <c r="AX10" s="83"/>
      <c r="AY10" s="83"/>
      <c r="AZ10" s="83"/>
      <c r="BA10" s="83"/>
    </row>
    <row r="11" spans="1:53" ht="15.75" x14ac:dyDescent="0.25">
      <c r="B11" s="143"/>
      <c r="C11" s="144"/>
      <c r="D11" s="144"/>
      <c r="E11" s="144"/>
      <c r="F11" s="144"/>
      <c r="G11" s="143"/>
      <c r="H11" s="144"/>
      <c r="I11" s="144"/>
      <c r="J11" s="144"/>
      <c r="K11" s="148"/>
      <c r="L11" s="143"/>
      <c r="M11" s="144"/>
      <c r="N11" s="144"/>
      <c r="O11" s="144"/>
      <c r="P11" s="148"/>
      <c r="Q11" s="22"/>
      <c r="R11" s="127" t="s">
        <v>24</v>
      </c>
      <c r="S11" s="127"/>
      <c r="T11" s="127"/>
      <c r="U11" s="127"/>
      <c r="V11" s="127"/>
      <c r="W11" s="131"/>
      <c r="X11" s="131"/>
      <c r="Y11" s="131"/>
      <c r="Z11" s="131"/>
      <c r="AA11" s="131"/>
      <c r="AB11" s="131"/>
      <c r="AC11" s="131"/>
      <c r="AD11" s="131"/>
      <c r="AE11" s="131"/>
      <c r="AF11" s="22"/>
      <c r="AH11" s="83"/>
      <c r="AI11" s="83"/>
      <c r="AJ11" s="83"/>
      <c r="AK11" s="83"/>
      <c r="AL11" s="83"/>
      <c r="AM11" s="83"/>
      <c r="AN11" s="83"/>
      <c r="AO11" s="83"/>
      <c r="AP11" s="83"/>
      <c r="AQ11" s="83"/>
      <c r="AR11" s="83"/>
      <c r="AS11" s="83"/>
      <c r="AT11" s="83"/>
      <c r="AU11" s="83"/>
      <c r="AV11" s="83"/>
      <c r="AW11" s="83"/>
      <c r="AX11" s="83"/>
      <c r="AY11" s="83"/>
      <c r="AZ11" s="83"/>
      <c r="BA11" s="83"/>
    </row>
    <row r="12" spans="1:53" ht="16.5" customHeight="1" x14ac:dyDescent="0.25">
      <c r="B12" s="22"/>
      <c r="C12" s="22"/>
      <c r="D12" s="22"/>
      <c r="E12" s="22"/>
      <c r="F12" s="22"/>
      <c r="G12" s="22"/>
      <c r="H12" s="22"/>
      <c r="I12" s="22"/>
      <c r="J12" s="22"/>
      <c r="K12" s="22"/>
      <c r="L12" s="22"/>
      <c r="M12" s="22"/>
      <c r="N12" s="22"/>
      <c r="O12" s="22"/>
      <c r="P12" s="22"/>
      <c r="Q12" s="22"/>
      <c r="R12" s="127" t="s">
        <v>25</v>
      </c>
      <c r="S12" s="127"/>
      <c r="T12" s="127"/>
      <c r="U12" s="127"/>
      <c r="V12" s="127"/>
      <c r="W12" s="131"/>
      <c r="X12" s="131"/>
      <c r="Y12" s="131"/>
      <c r="Z12" s="131"/>
      <c r="AA12" s="131"/>
      <c r="AB12" s="131"/>
      <c r="AC12" s="131"/>
      <c r="AD12" s="131"/>
      <c r="AE12" s="131"/>
      <c r="AF12" s="22"/>
      <c r="AH12" s="83"/>
      <c r="AI12" s="83"/>
      <c r="AJ12" s="83"/>
      <c r="AK12" s="83"/>
      <c r="AL12" s="83"/>
      <c r="AM12" s="83"/>
      <c r="AN12" s="83"/>
      <c r="AO12" s="83"/>
      <c r="AP12" s="83"/>
      <c r="AQ12" s="83"/>
      <c r="AR12" s="83"/>
      <c r="AS12" s="83"/>
      <c r="AT12" s="83"/>
      <c r="AU12" s="83"/>
      <c r="AV12" s="83"/>
      <c r="AW12" s="83"/>
      <c r="AX12" s="83"/>
      <c r="AY12" s="83"/>
      <c r="AZ12" s="83"/>
      <c r="BA12" s="83"/>
    </row>
    <row r="13" spans="1:53" s="1" customFormat="1" ht="15.75" customHeight="1" x14ac:dyDescent="0.25">
      <c r="A13" s="8"/>
      <c r="B13" s="145" t="s">
        <v>52</v>
      </c>
      <c r="C13" s="146"/>
      <c r="D13" s="146"/>
      <c r="E13" s="146"/>
      <c r="F13" s="146"/>
      <c r="G13" s="146"/>
      <c r="H13" s="146"/>
      <c r="I13" s="146"/>
      <c r="J13" s="146"/>
      <c r="K13" s="146"/>
      <c r="L13" s="146"/>
      <c r="M13" s="146"/>
      <c r="N13" s="146"/>
      <c r="O13" s="146"/>
      <c r="P13" s="147"/>
      <c r="Q13" s="24"/>
      <c r="R13" s="22"/>
      <c r="S13" s="22"/>
      <c r="T13" s="22"/>
      <c r="U13" s="22"/>
      <c r="V13" s="22"/>
      <c r="W13" s="22"/>
      <c r="X13" s="22"/>
      <c r="Y13" s="22"/>
      <c r="Z13" s="22"/>
      <c r="AA13" s="22"/>
      <c r="AB13" s="22"/>
      <c r="AC13" s="22"/>
      <c r="AD13" s="22"/>
      <c r="AE13" s="22"/>
      <c r="AF13" s="24"/>
      <c r="AG13" s="8"/>
      <c r="AH13" s="53"/>
      <c r="AI13" s="53"/>
      <c r="AJ13" s="53"/>
      <c r="AK13" s="53"/>
      <c r="AL13" s="53"/>
      <c r="AM13" s="53"/>
      <c r="AN13" s="53"/>
      <c r="AO13" s="53"/>
      <c r="AP13" s="53"/>
      <c r="AQ13" s="53"/>
      <c r="AR13" s="53"/>
      <c r="AS13" s="53"/>
      <c r="AT13" s="53"/>
      <c r="AU13" s="53"/>
      <c r="AV13" s="53"/>
      <c r="AW13" s="53"/>
      <c r="AX13" s="53"/>
      <c r="AY13" s="53"/>
      <c r="AZ13" s="53"/>
      <c r="BA13" s="53"/>
    </row>
    <row r="14" spans="1:53" s="1" customFormat="1" ht="15.75" customHeight="1" x14ac:dyDescent="0.25">
      <c r="A14" s="8"/>
      <c r="B14" s="143"/>
      <c r="C14" s="144"/>
      <c r="D14" s="144"/>
      <c r="E14" s="144"/>
      <c r="F14" s="144"/>
      <c r="G14" s="144"/>
      <c r="H14" s="144"/>
      <c r="I14" s="144"/>
      <c r="J14" s="144"/>
      <c r="K14" s="144"/>
      <c r="L14" s="144"/>
      <c r="M14" s="144"/>
      <c r="N14" s="144"/>
      <c r="O14" s="144"/>
      <c r="P14" s="148"/>
      <c r="Q14" s="24"/>
      <c r="R14" s="24"/>
      <c r="S14" s="24"/>
      <c r="T14" s="24"/>
      <c r="U14" s="24"/>
      <c r="V14" s="24"/>
      <c r="W14" s="24"/>
      <c r="X14" s="24"/>
      <c r="Y14" s="24"/>
      <c r="Z14" s="24"/>
      <c r="AA14" s="24"/>
      <c r="AB14" s="24"/>
      <c r="AC14" s="24"/>
      <c r="AD14" s="24"/>
      <c r="AE14" s="24"/>
      <c r="AF14" s="24"/>
      <c r="AG14" s="8"/>
      <c r="AH14" s="53"/>
      <c r="AI14" s="53"/>
      <c r="AJ14" s="53"/>
      <c r="AK14" s="53"/>
      <c r="AL14" s="53"/>
      <c r="AM14" s="53"/>
      <c r="AN14" s="53"/>
      <c r="AO14" s="53"/>
      <c r="AP14" s="53"/>
      <c r="AQ14" s="53"/>
      <c r="AR14" s="53"/>
      <c r="AS14" s="53"/>
      <c r="AT14" s="53"/>
      <c r="AU14" s="53"/>
      <c r="AV14" s="53"/>
      <c r="AW14" s="53"/>
      <c r="AX14" s="53"/>
      <c r="AY14" s="53"/>
      <c r="AZ14" s="53"/>
      <c r="BA14" s="53"/>
    </row>
    <row r="15" spans="1:53" s="1" customFormat="1" ht="18" customHeight="1" x14ac:dyDescent="0.25">
      <c r="A15" s="8"/>
      <c r="B15" s="25"/>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8"/>
      <c r="AH15" s="53"/>
      <c r="AI15" s="53"/>
      <c r="AJ15" s="53"/>
      <c r="AK15" s="53"/>
      <c r="AL15" s="53"/>
      <c r="AM15" s="53"/>
      <c r="AN15" s="53"/>
      <c r="AO15" s="53"/>
      <c r="AP15" s="53"/>
      <c r="AQ15" s="53"/>
      <c r="AR15" s="53"/>
      <c r="AS15" s="53"/>
      <c r="AT15" s="53"/>
      <c r="AU15" s="53"/>
      <c r="AV15" s="53"/>
      <c r="AW15" s="53"/>
      <c r="AX15" s="53"/>
      <c r="AY15" s="53"/>
      <c r="AZ15" s="53"/>
      <c r="BA15" s="53"/>
    </row>
    <row r="16" spans="1:53" s="1" customFormat="1" ht="18" customHeight="1" x14ac:dyDescent="0.3">
      <c r="A16" s="8"/>
      <c r="B16" s="26" t="s">
        <v>11</v>
      </c>
      <c r="C16" s="27"/>
      <c r="D16" s="27"/>
      <c r="E16" s="27"/>
      <c r="F16" s="27"/>
      <c r="G16" s="27"/>
      <c r="H16" s="27"/>
      <c r="I16" s="27"/>
      <c r="J16" s="27"/>
      <c r="K16" s="27"/>
      <c r="L16" s="27"/>
      <c r="M16" s="27"/>
      <c r="N16" s="27"/>
      <c r="O16" s="27"/>
      <c r="P16" s="28"/>
      <c r="Q16" s="24"/>
      <c r="R16" s="29" t="s">
        <v>9</v>
      </c>
      <c r="S16" s="30"/>
      <c r="T16" s="30"/>
      <c r="U16" s="30"/>
      <c r="V16" s="30"/>
      <c r="W16" s="30"/>
      <c r="X16" s="30"/>
      <c r="Y16" s="30"/>
      <c r="Z16" s="30"/>
      <c r="AA16" s="30"/>
      <c r="AB16" s="30"/>
      <c r="AC16" s="30"/>
      <c r="AD16" s="30"/>
      <c r="AE16" s="30"/>
      <c r="AF16" s="31"/>
      <c r="AG16" s="8"/>
      <c r="AH16" s="53"/>
      <c r="AI16" s="53"/>
      <c r="AJ16" s="53"/>
      <c r="AK16" s="53"/>
      <c r="AL16" s="53"/>
      <c r="AM16" s="53"/>
      <c r="AN16" s="53"/>
      <c r="AO16" s="53"/>
      <c r="AP16" s="53"/>
      <c r="AQ16" s="53"/>
      <c r="AR16" s="53"/>
      <c r="AS16" s="53"/>
      <c r="AT16" s="53"/>
      <c r="AU16" s="53"/>
      <c r="AV16" s="53"/>
      <c r="AW16" s="53"/>
      <c r="AX16" s="53"/>
      <c r="AY16" s="53"/>
      <c r="AZ16" s="53"/>
      <c r="BA16" s="53"/>
    </row>
    <row r="17" spans="1:53" s="1" customFormat="1" ht="18" customHeight="1" x14ac:dyDescent="0.3">
      <c r="A17" s="8"/>
      <c r="B17" s="84" t="s">
        <v>7</v>
      </c>
      <c r="C17" s="85"/>
      <c r="D17" s="85"/>
      <c r="E17" s="32"/>
      <c r="F17" s="33"/>
      <c r="G17" s="34"/>
      <c r="H17" s="33"/>
      <c r="I17" s="35"/>
      <c r="J17" s="86" t="s">
        <v>8</v>
      </c>
      <c r="K17" s="86"/>
      <c r="L17" s="86"/>
      <c r="M17" s="86"/>
      <c r="N17" s="86"/>
      <c r="O17" s="32"/>
      <c r="P17" s="36"/>
      <c r="Q17" s="24"/>
      <c r="R17" s="37" t="s">
        <v>27</v>
      </c>
      <c r="S17" s="33"/>
      <c r="T17" s="33"/>
      <c r="U17" s="33"/>
      <c r="V17" s="33"/>
      <c r="W17" s="33"/>
      <c r="X17" s="33"/>
      <c r="Y17" s="33"/>
      <c r="Z17" s="33"/>
      <c r="AA17" s="33"/>
      <c r="AB17" s="33"/>
      <c r="AC17" s="33"/>
      <c r="AD17" s="33"/>
      <c r="AE17" s="33"/>
      <c r="AF17" s="38"/>
      <c r="AG17" s="8"/>
      <c r="AH17" s="53"/>
      <c r="AI17" s="53"/>
      <c r="AJ17" s="53"/>
      <c r="AK17" s="53"/>
      <c r="AL17" s="53"/>
      <c r="AM17" s="53"/>
      <c r="AN17" s="53"/>
      <c r="AO17" s="53"/>
      <c r="AP17" s="53"/>
      <c r="AQ17" s="53"/>
      <c r="AR17" s="53"/>
      <c r="AS17" s="53"/>
      <c r="AT17" s="53"/>
      <c r="AU17" s="53"/>
      <c r="AV17" s="53"/>
      <c r="AW17" s="53"/>
      <c r="AX17" s="53"/>
      <c r="AY17" s="53"/>
      <c r="AZ17" s="53"/>
      <c r="BA17" s="53"/>
    </row>
    <row r="18" spans="1:53" s="1" customFormat="1" ht="18" customHeight="1" x14ac:dyDescent="0.25">
      <c r="A18" s="8"/>
      <c r="B18" s="37" t="s">
        <v>5</v>
      </c>
      <c r="C18" s="33"/>
      <c r="D18" s="33"/>
      <c r="E18" s="33"/>
      <c r="F18" s="33"/>
      <c r="G18" s="33"/>
      <c r="H18" s="33"/>
      <c r="I18" s="33"/>
      <c r="J18" s="33"/>
      <c r="K18" s="33"/>
      <c r="L18" s="33"/>
      <c r="M18" s="33"/>
      <c r="N18" s="33"/>
      <c r="O18" s="33"/>
      <c r="P18" s="38"/>
      <c r="Q18" s="24"/>
      <c r="R18" s="37"/>
      <c r="S18" s="33"/>
      <c r="T18" s="33"/>
      <c r="U18" s="33"/>
      <c r="V18" s="33"/>
      <c r="W18" s="33"/>
      <c r="X18" s="33"/>
      <c r="Y18" s="33"/>
      <c r="Z18" s="33"/>
      <c r="AA18" s="33"/>
      <c r="AB18" s="33"/>
      <c r="AC18" s="39" t="s">
        <v>0</v>
      </c>
      <c r="AD18" s="33"/>
      <c r="AE18" s="33"/>
      <c r="AF18" s="38"/>
      <c r="AG18" s="8"/>
      <c r="AH18" s="53"/>
      <c r="AI18" s="53"/>
      <c r="AJ18" s="53"/>
      <c r="AK18" s="53"/>
      <c r="AL18" s="53"/>
      <c r="AM18" s="53"/>
      <c r="AN18" s="53"/>
      <c r="AO18" s="53"/>
      <c r="AP18" s="53"/>
      <c r="AQ18" s="53"/>
      <c r="AR18" s="53"/>
      <c r="AS18" s="53"/>
      <c r="AT18" s="53"/>
      <c r="AU18" s="53"/>
      <c r="AV18" s="53"/>
      <c r="AW18" s="53"/>
      <c r="AX18" s="53"/>
      <c r="AY18" s="53"/>
      <c r="AZ18" s="53"/>
      <c r="BA18" s="53"/>
    </row>
    <row r="19" spans="1:53" s="1" customFormat="1" ht="18" customHeight="1" x14ac:dyDescent="0.3">
      <c r="A19" s="8"/>
      <c r="B19" s="40"/>
      <c r="C19" s="34"/>
      <c r="D19" s="34"/>
      <c r="E19" s="34"/>
      <c r="F19" s="34"/>
      <c r="G19" s="34"/>
      <c r="H19" s="34"/>
      <c r="I19" s="34"/>
      <c r="J19" s="34"/>
      <c r="K19" s="34"/>
      <c r="L19" s="34"/>
      <c r="M19" s="34"/>
      <c r="N19" s="34"/>
      <c r="O19" s="34"/>
      <c r="P19" s="36"/>
      <c r="Q19" s="24"/>
      <c r="R19" s="132" t="s">
        <v>49</v>
      </c>
      <c r="S19" s="133"/>
      <c r="T19" s="133"/>
      <c r="U19" s="133"/>
      <c r="V19" s="133"/>
      <c r="W19" s="133"/>
      <c r="X19" s="33"/>
      <c r="Y19" s="33"/>
      <c r="Z19" s="33"/>
      <c r="AA19" s="33"/>
      <c r="AB19" s="33"/>
      <c r="AC19" s="41" t="s">
        <v>44</v>
      </c>
      <c r="AD19" s="33"/>
      <c r="AE19" s="33"/>
      <c r="AF19" s="38"/>
      <c r="AG19" s="8"/>
      <c r="AH19" s="53"/>
      <c r="AI19" s="53"/>
      <c r="AJ19" s="53"/>
      <c r="AK19" s="53"/>
      <c r="AL19" s="53"/>
      <c r="AM19" s="53"/>
      <c r="AN19" s="53"/>
      <c r="AO19" s="53"/>
      <c r="AP19" s="53"/>
      <c r="AQ19" s="53"/>
      <c r="AR19" s="53"/>
      <c r="AS19" s="53"/>
      <c r="AT19" s="53"/>
      <c r="AU19" s="53"/>
      <c r="AV19" s="53"/>
      <c r="AW19" s="53"/>
      <c r="AX19" s="53"/>
      <c r="AY19" s="53"/>
      <c r="AZ19" s="53"/>
      <c r="BA19" s="53"/>
    </row>
    <row r="20" spans="1:53" s="1" customFormat="1" ht="18" customHeight="1" x14ac:dyDescent="0.3">
      <c r="A20" s="8"/>
      <c r="B20" s="84" t="s">
        <v>23</v>
      </c>
      <c r="C20" s="85"/>
      <c r="D20" s="85"/>
      <c r="E20" s="35"/>
      <c r="F20" s="34"/>
      <c r="G20" s="34"/>
      <c r="H20" s="34"/>
      <c r="I20" s="34"/>
      <c r="J20" s="34"/>
      <c r="K20" s="42"/>
      <c r="L20" s="32"/>
      <c r="M20" s="34"/>
      <c r="N20" s="34"/>
      <c r="O20" s="34"/>
      <c r="P20" s="36"/>
      <c r="Q20" s="24"/>
      <c r="R20" s="132"/>
      <c r="S20" s="133"/>
      <c r="T20" s="133"/>
      <c r="U20" s="133"/>
      <c r="V20" s="133"/>
      <c r="W20" s="133"/>
      <c r="X20" s="33"/>
      <c r="Y20" s="33"/>
      <c r="Z20" s="33"/>
      <c r="AA20" s="33"/>
      <c r="AB20" s="33"/>
      <c r="AC20" s="41" t="s">
        <v>26</v>
      </c>
      <c r="AD20" s="33"/>
      <c r="AE20" s="33"/>
      <c r="AF20" s="38"/>
      <c r="AG20" s="8"/>
      <c r="AH20" s="53"/>
      <c r="AI20" s="53"/>
      <c r="AJ20" s="53"/>
      <c r="AK20" s="53"/>
      <c r="AL20" s="53"/>
      <c r="AM20" s="53"/>
      <c r="AN20" s="53"/>
      <c r="AO20" s="53"/>
      <c r="AP20" s="53"/>
      <c r="AQ20" s="53"/>
      <c r="AR20" s="53"/>
      <c r="AS20" s="53"/>
      <c r="AT20" s="53"/>
      <c r="AU20" s="53"/>
      <c r="AV20" s="53"/>
      <c r="AW20" s="53"/>
      <c r="AX20" s="53"/>
      <c r="AY20" s="53"/>
      <c r="AZ20" s="53"/>
      <c r="BA20" s="53"/>
    </row>
    <row r="21" spans="1:53" s="1" customFormat="1" ht="18" customHeight="1" x14ac:dyDescent="0.3">
      <c r="A21" s="8"/>
      <c r="B21" s="84" t="s">
        <v>6</v>
      </c>
      <c r="C21" s="85"/>
      <c r="D21" s="85"/>
      <c r="E21" s="35"/>
      <c r="F21" s="34"/>
      <c r="G21" s="34"/>
      <c r="H21" s="34"/>
      <c r="I21" s="34"/>
      <c r="J21" s="34"/>
      <c r="K21" s="42"/>
      <c r="L21" s="32"/>
      <c r="M21" s="34"/>
      <c r="N21" s="43"/>
      <c r="O21" s="34"/>
      <c r="P21" s="36"/>
      <c r="Q21" s="24"/>
      <c r="R21" s="37" t="s">
        <v>39</v>
      </c>
      <c r="S21" s="33"/>
      <c r="T21" s="33"/>
      <c r="U21" s="33"/>
      <c r="V21" s="33"/>
      <c r="W21" s="33"/>
      <c r="X21" s="33"/>
      <c r="Y21" s="33"/>
      <c r="Z21" s="33"/>
      <c r="AA21" s="33"/>
      <c r="AB21" s="33"/>
      <c r="AC21" s="41" t="s">
        <v>10</v>
      </c>
      <c r="AD21" s="33"/>
      <c r="AE21" s="33"/>
      <c r="AF21" s="38"/>
      <c r="AG21" s="8"/>
      <c r="AH21" s="53"/>
      <c r="AI21" s="53"/>
      <c r="AJ21" s="53"/>
      <c r="AK21" s="53"/>
      <c r="AL21" s="53"/>
      <c r="AM21" s="53"/>
      <c r="AN21" s="53"/>
      <c r="AO21" s="53"/>
      <c r="AP21" s="53"/>
      <c r="AQ21" s="53"/>
      <c r="AR21" s="53"/>
      <c r="AS21" s="53"/>
      <c r="AT21" s="53"/>
      <c r="AU21" s="53"/>
      <c r="AV21" s="53"/>
      <c r="AW21" s="53"/>
      <c r="AX21" s="53"/>
      <c r="AY21" s="53"/>
      <c r="AZ21" s="53"/>
      <c r="BA21" s="53"/>
    </row>
    <row r="22" spans="1:53" s="1" customFormat="1" ht="18" customHeight="1" x14ac:dyDescent="0.3">
      <c r="A22" s="8"/>
      <c r="B22" s="84"/>
      <c r="C22" s="85"/>
      <c r="D22" s="85"/>
      <c r="E22" s="35"/>
      <c r="F22" s="34"/>
      <c r="G22" s="34"/>
      <c r="H22" s="34"/>
      <c r="I22" s="34"/>
      <c r="J22" s="34"/>
      <c r="K22" s="42"/>
      <c r="L22" s="34"/>
      <c r="M22" s="34"/>
      <c r="N22" s="34"/>
      <c r="O22" s="34"/>
      <c r="P22" s="36"/>
      <c r="Q22" s="24"/>
      <c r="R22" s="44" t="s">
        <v>28</v>
      </c>
      <c r="S22" s="33"/>
      <c r="T22" s="33"/>
      <c r="U22" s="33"/>
      <c r="V22" s="33"/>
      <c r="W22" s="33"/>
      <c r="X22" s="33"/>
      <c r="Y22" s="33"/>
      <c r="Z22" s="33"/>
      <c r="AA22" s="33"/>
      <c r="AB22" s="33"/>
      <c r="AC22" s="33"/>
      <c r="AD22" s="33"/>
      <c r="AE22" s="33"/>
      <c r="AF22" s="38"/>
      <c r="AG22" s="8"/>
      <c r="AH22" s="53"/>
      <c r="AI22" s="53"/>
      <c r="AJ22" s="53"/>
      <c r="AK22" s="53"/>
      <c r="AL22" s="53"/>
      <c r="AM22" s="53"/>
      <c r="AN22" s="53"/>
      <c r="AO22" s="53"/>
      <c r="AP22" s="53"/>
      <c r="AQ22" s="53"/>
      <c r="AR22" s="53"/>
      <c r="AS22" s="53"/>
      <c r="AT22" s="53"/>
      <c r="AU22" s="53"/>
      <c r="AV22" s="53"/>
      <c r="AW22" s="53"/>
      <c r="AX22" s="53"/>
      <c r="AY22" s="53"/>
      <c r="AZ22" s="53"/>
      <c r="BA22" s="53"/>
    </row>
    <row r="23" spans="1:53" s="1" customFormat="1" ht="18" customHeight="1" x14ac:dyDescent="0.3">
      <c r="A23" s="8"/>
      <c r="B23" s="45" t="s">
        <v>51</v>
      </c>
      <c r="C23" s="46"/>
      <c r="D23" s="46"/>
      <c r="E23" s="46"/>
      <c r="F23" s="33"/>
      <c r="G23" s="33"/>
      <c r="H23" s="33"/>
      <c r="I23" s="34"/>
      <c r="J23" s="34"/>
      <c r="K23" s="34"/>
      <c r="L23" s="32"/>
      <c r="M23" s="34"/>
      <c r="N23" s="34"/>
      <c r="O23" s="34"/>
      <c r="P23" s="36"/>
      <c r="Q23" s="24"/>
      <c r="R23" s="44"/>
      <c r="S23" s="33"/>
      <c r="T23" s="33"/>
      <c r="U23" s="33"/>
      <c r="V23" s="33"/>
      <c r="W23" s="33"/>
      <c r="X23" s="33"/>
      <c r="Y23" s="33"/>
      <c r="Z23" s="33"/>
      <c r="AA23" s="33"/>
      <c r="AB23" s="33"/>
      <c r="AC23" s="33"/>
      <c r="AD23" s="33"/>
      <c r="AE23" s="33"/>
      <c r="AF23" s="38"/>
      <c r="AG23" s="8"/>
      <c r="AH23" s="53"/>
      <c r="AI23" s="53"/>
      <c r="AJ23" s="53"/>
      <c r="AK23" s="53"/>
      <c r="AL23" s="53"/>
      <c r="AM23" s="53"/>
      <c r="AN23" s="53"/>
      <c r="AO23" s="53"/>
      <c r="AP23" s="53"/>
      <c r="AQ23" s="53"/>
      <c r="AR23" s="53"/>
      <c r="AS23" s="53"/>
      <c r="AT23" s="53"/>
      <c r="AU23" s="53"/>
      <c r="AV23" s="53"/>
      <c r="AW23" s="53"/>
      <c r="AX23" s="53"/>
      <c r="AY23" s="53"/>
      <c r="AZ23" s="53"/>
      <c r="BA23" s="53"/>
    </row>
    <row r="24" spans="1:53" s="1" customFormat="1" ht="18" customHeight="1" x14ac:dyDescent="0.3">
      <c r="A24" s="8"/>
      <c r="B24" s="47" t="s">
        <v>53</v>
      </c>
      <c r="C24" s="34"/>
      <c r="D24" s="34"/>
      <c r="E24" s="34"/>
      <c r="F24" s="34"/>
      <c r="G24" s="34"/>
      <c r="H24" s="34"/>
      <c r="I24" s="34"/>
      <c r="J24" s="34"/>
      <c r="K24" s="34"/>
      <c r="L24" s="34"/>
      <c r="M24" s="34"/>
      <c r="N24" s="34"/>
      <c r="O24" s="34"/>
      <c r="P24" s="36"/>
      <c r="Q24" s="24"/>
      <c r="R24" s="48" t="s">
        <v>42</v>
      </c>
      <c r="S24" s="33"/>
      <c r="T24" s="33"/>
      <c r="U24" s="33"/>
      <c r="V24" s="33"/>
      <c r="W24" s="33"/>
      <c r="X24" s="33"/>
      <c r="Y24" s="41"/>
      <c r="Z24" s="33"/>
      <c r="AA24" s="33"/>
      <c r="AB24" s="33"/>
      <c r="AC24" s="33"/>
      <c r="AD24" s="33"/>
      <c r="AE24" s="33"/>
      <c r="AF24" s="38"/>
      <c r="AG24" s="8"/>
      <c r="AH24" s="53"/>
      <c r="AI24" s="53"/>
      <c r="AJ24" s="53"/>
      <c r="AK24" s="53"/>
      <c r="AL24" s="53"/>
      <c r="AM24" s="53"/>
      <c r="AN24" s="53"/>
      <c r="AO24" s="53"/>
      <c r="AP24" s="53"/>
      <c r="AQ24" s="53"/>
      <c r="AR24" s="53"/>
      <c r="AS24" s="53"/>
      <c r="AT24" s="53"/>
      <c r="AU24" s="53"/>
      <c r="AV24" s="53"/>
      <c r="AW24" s="53"/>
      <c r="AX24" s="53"/>
      <c r="AY24" s="53"/>
      <c r="AZ24" s="53"/>
      <c r="BA24" s="53"/>
    </row>
    <row r="25" spans="1:53" s="1" customFormat="1" ht="20.100000000000001" customHeight="1" x14ac:dyDescent="0.3">
      <c r="A25" s="8"/>
      <c r="B25" s="49" t="s">
        <v>54</v>
      </c>
      <c r="C25" s="50"/>
      <c r="D25" s="50"/>
      <c r="E25" s="50"/>
      <c r="F25" s="51"/>
      <c r="G25" s="50"/>
      <c r="H25" s="52"/>
      <c r="I25" s="52"/>
      <c r="J25" s="52"/>
      <c r="K25" s="52"/>
      <c r="L25" s="52"/>
      <c r="M25" s="24"/>
      <c r="N25" s="24"/>
      <c r="O25" s="53"/>
      <c r="P25" s="36"/>
      <c r="Q25" s="24"/>
      <c r="R25" s="48" t="s">
        <v>41</v>
      </c>
      <c r="S25" s="33"/>
      <c r="T25" s="33"/>
      <c r="U25" s="33"/>
      <c r="V25" s="33"/>
      <c r="W25" s="33"/>
      <c r="X25" s="33"/>
      <c r="Y25" s="41"/>
      <c r="Z25" s="33"/>
      <c r="AA25" s="33"/>
      <c r="AB25" s="33"/>
      <c r="AC25" s="33"/>
      <c r="AD25" s="33"/>
      <c r="AE25" s="33"/>
      <c r="AF25" s="38"/>
      <c r="AG25" s="8"/>
      <c r="AH25" s="53"/>
      <c r="AI25" s="53"/>
      <c r="AJ25" s="53"/>
      <c r="AK25" s="53"/>
      <c r="AL25" s="53"/>
      <c r="AM25" s="53"/>
      <c r="AN25" s="53"/>
      <c r="AO25" s="53"/>
      <c r="AP25" s="53"/>
      <c r="AQ25" s="53"/>
      <c r="AR25" s="53"/>
      <c r="AS25" s="53"/>
      <c r="AT25" s="53"/>
      <c r="AU25" s="53"/>
      <c r="AV25" s="53"/>
      <c r="AW25" s="53"/>
      <c r="AX25" s="53"/>
      <c r="AY25" s="53"/>
      <c r="AZ25" s="53"/>
      <c r="BA25" s="53"/>
    </row>
    <row r="26" spans="1:53" s="1" customFormat="1" ht="20.100000000000001" customHeight="1" x14ac:dyDescent="0.3">
      <c r="A26" s="8"/>
      <c r="B26" s="139" t="s">
        <v>40</v>
      </c>
      <c r="C26" s="140"/>
      <c r="D26" s="140"/>
      <c r="E26" s="140"/>
      <c r="F26" s="140"/>
      <c r="G26" s="140"/>
      <c r="H26" s="140"/>
      <c r="I26" s="140"/>
      <c r="J26" s="140"/>
      <c r="K26" s="140"/>
      <c r="L26" s="140"/>
      <c r="M26" s="140"/>
      <c r="N26" s="140"/>
      <c r="O26" s="140"/>
      <c r="P26" s="141"/>
      <c r="Q26" s="24"/>
      <c r="R26" s="48" t="s">
        <v>30</v>
      </c>
      <c r="S26" s="33"/>
      <c r="T26" s="33"/>
      <c r="U26" s="33"/>
      <c r="V26" s="33"/>
      <c r="W26" s="33"/>
      <c r="X26" s="33"/>
      <c r="Y26" s="41"/>
      <c r="Z26" s="33"/>
      <c r="AA26" s="33"/>
      <c r="AB26" s="33"/>
      <c r="AC26" s="33"/>
      <c r="AD26" s="33"/>
      <c r="AE26" s="33"/>
      <c r="AF26" s="38"/>
      <c r="AG26" s="8"/>
      <c r="AH26" s="53"/>
      <c r="AI26" s="53"/>
      <c r="AJ26" s="53"/>
      <c r="AK26" s="53"/>
      <c r="AL26" s="53"/>
      <c r="AM26" s="53"/>
      <c r="AN26" s="53"/>
      <c r="AO26" s="53"/>
      <c r="AP26" s="53"/>
      <c r="AQ26" s="53"/>
      <c r="AR26" s="53"/>
      <c r="AS26" s="53"/>
      <c r="AT26" s="53"/>
      <c r="AU26" s="53"/>
      <c r="AV26" s="53"/>
      <c r="AW26" s="53"/>
      <c r="AX26" s="53"/>
      <c r="AY26" s="53"/>
      <c r="AZ26" s="53"/>
      <c r="BA26" s="53"/>
    </row>
    <row r="27" spans="1:53" s="1" customFormat="1" ht="18" customHeight="1" x14ac:dyDescent="0.25">
      <c r="A27" s="8"/>
      <c r="B27" s="54"/>
      <c r="C27" s="33"/>
      <c r="D27" s="33"/>
      <c r="E27" s="33"/>
      <c r="F27" s="33"/>
      <c r="G27" s="33"/>
      <c r="H27" s="33"/>
      <c r="I27" s="20" t="b">
        <v>0</v>
      </c>
      <c r="J27" s="33"/>
      <c r="K27" s="33"/>
      <c r="L27" s="33"/>
      <c r="M27" s="33"/>
      <c r="N27" s="33"/>
      <c r="O27" s="33"/>
      <c r="P27" s="33"/>
      <c r="Q27" s="24"/>
      <c r="R27" s="37"/>
      <c r="S27" s="33"/>
      <c r="T27" s="33"/>
      <c r="U27" s="33"/>
      <c r="V27" s="55"/>
      <c r="W27" s="55"/>
      <c r="X27" s="55"/>
      <c r="Y27" s="55"/>
      <c r="Z27" s="55"/>
      <c r="AA27" s="55"/>
      <c r="AB27" s="55"/>
      <c r="AC27" s="55"/>
      <c r="AD27" s="55"/>
      <c r="AE27" s="55"/>
      <c r="AF27" s="56"/>
      <c r="AG27" s="8"/>
      <c r="AH27" s="53"/>
      <c r="AI27" s="53"/>
      <c r="AJ27" s="53"/>
      <c r="AK27" s="53"/>
      <c r="AL27" s="53"/>
      <c r="AM27" s="53"/>
      <c r="AN27" s="53"/>
      <c r="AO27" s="53"/>
      <c r="AP27" s="53"/>
      <c r="AQ27" s="53"/>
      <c r="AR27" s="53"/>
      <c r="AS27" s="53"/>
      <c r="AT27" s="53"/>
      <c r="AU27" s="53"/>
      <c r="AV27" s="53"/>
      <c r="AW27" s="53"/>
      <c r="AX27" s="53"/>
      <c r="AY27" s="53"/>
      <c r="AZ27" s="53"/>
      <c r="BA27" s="53"/>
    </row>
    <row r="28" spans="1:53" s="1" customFormat="1" ht="18" customHeight="1" x14ac:dyDescent="0.25">
      <c r="A28" s="8"/>
      <c r="B28" s="33"/>
      <c r="C28" s="142" t="s">
        <v>55</v>
      </c>
      <c r="D28" s="149" t="s">
        <v>16</v>
      </c>
      <c r="E28" s="149"/>
      <c r="F28" s="149"/>
      <c r="G28" s="149"/>
      <c r="H28" s="142" t="s">
        <v>20</v>
      </c>
      <c r="I28" s="20" t="b">
        <v>0</v>
      </c>
      <c r="J28" s="142" t="s">
        <v>56</v>
      </c>
      <c r="K28" s="149" t="s">
        <v>16</v>
      </c>
      <c r="L28" s="149"/>
      <c r="M28" s="149"/>
      <c r="N28" s="149"/>
      <c r="O28" s="142" t="s">
        <v>20</v>
      </c>
      <c r="P28" s="33"/>
      <c r="Q28" s="24"/>
      <c r="R28" s="57" t="s">
        <v>12</v>
      </c>
      <c r="S28" s="58"/>
      <c r="T28" s="58"/>
      <c r="U28" s="58"/>
      <c r="V28" s="130" t="s">
        <v>46</v>
      </c>
      <c r="W28" s="130"/>
      <c r="X28" s="130"/>
      <c r="Y28" s="130"/>
      <c r="Z28" s="130"/>
      <c r="AA28" s="130"/>
      <c r="AB28" s="130"/>
      <c r="AC28" s="130"/>
      <c r="AD28" s="130"/>
      <c r="AE28" s="130"/>
      <c r="AF28" s="56"/>
      <c r="AG28" s="8"/>
      <c r="AH28" s="53"/>
      <c r="AI28" s="53"/>
      <c r="AJ28" s="53"/>
      <c r="AK28" s="53"/>
      <c r="AL28" s="53"/>
      <c r="AM28" s="53"/>
      <c r="AN28" s="53"/>
      <c r="AO28" s="53"/>
      <c r="AP28" s="53"/>
      <c r="AQ28" s="53"/>
      <c r="AR28" s="53"/>
      <c r="AS28" s="53"/>
      <c r="AT28" s="53"/>
      <c r="AU28" s="53"/>
      <c r="AV28" s="53"/>
      <c r="AW28" s="53"/>
      <c r="AX28" s="53"/>
      <c r="AY28" s="53"/>
      <c r="AZ28" s="53"/>
      <c r="BA28" s="53"/>
    </row>
    <row r="29" spans="1:53" s="1" customFormat="1" ht="18" customHeight="1" x14ac:dyDescent="0.25">
      <c r="A29" s="8"/>
      <c r="B29" s="24"/>
      <c r="C29" s="142"/>
      <c r="D29" s="149"/>
      <c r="E29" s="149"/>
      <c r="F29" s="149"/>
      <c r="G29" s="149"/>
      <c r="H29" s="142"/>
      <c r="I29" s="20" t="b">
        <v>0</v>
      </c>
      <c r="J29" s="142"/>
      <c r="K29" s="149"/>
      <c r="L29" s="149"/>
      <c r="M29" s="149"/>
      <c r="N29" s="149"/>
      <c r="O29" s="142"/>
      <c r="P29" s="24"/>
      <c r="Q29" s="24"/>
      <c r="R29" s="37"/>
      <c r="S29" s="58"/>
      <c r="T29" s="58"/>
      <c r="U29" s="58"/>
      <c r="V29" s="130"/>
      <c r="W29" s="130"/>
      <c r="X29" s="130"/>
      <c r="Y29" s="130"/>
      <c r="Z29" s="130"/>
      <c r="AA29" s="130"/>
      <c r="AB29" s="130"/>
      <c r="AC29" s="130"/>
      <c r="AD29" s="130"/>
      <c r="AE29" s="130"/>
      <c r="AF29" s="56"/>
      <c r="AG29" s="8"/>
      <c r="AH29" s="53"/>
      <c r="AI29" s="53"/>
      <c r="AJ29" s="53"/>
      <c r="AK29" s="53"/>
      <c r="AL29" s="53"/>
      <c r="AM29" s="53"/>
      <c r="AN29" s="53"/>
      <c r="AO29" s="53"/>
      <c r="AP29" s="53"/>
      <c r="AQ29" s="53"/>
      <c r="AR29" s="53"/>
      <c r="AS29" s="53"/>
      <c r="AT29" s="53"/>
      <c r="AU29" s="53"/>
      <c r="AV29" s="53"/>
      <c r="AW29" s="53"/>
      <c r="AX29" s="53"/>
      <c r="AY29" s="53"/>
      <c r="AZ29" s="53"/>
      <c r="BA29" s="53"/>
    </row>
    <row r="30" spans="1:53" s="1" customFormat="1" ht="18" customHeight="1" x14ac:dyDescent="0.25">
      <c r="A30" s="8"/>
      <c r="B30" s="24"/>
      <c r="C30" s="142"/>
      <c r="D30" s="149"/>
      <c r="E30" s="149"/>
      <c r="F30" s="149"/>
      <c r="G30" s="149"/>
      <c r="H30" s="142"/>
      <c r="I30" s="20" t="b">
        <v>0</v>
      </c>
      <c r="J30" s="142"/>
      <c r="K30" s="149"/>
      <c r="L30" s="149"/>
      <c r="M30" s="149"/>
      <c r="N30" s="149"/>
      <c r="O30" s="142"/>
      <c r="P30" s="24"/>
      <c r="Q30" s="24"/>
      <c r="R30" s="59"/>
      <c r="S30" s="60"/>
      <c r="T30" s="60"/>
      <c r="U30" s="60"/>
      <c r="V30" s="130"/>
      <c r="W30" s="130"/>
      <c r="X30" s="130"/>
      <c r="Y30" s="130"/>
      <c r="Z30" s="130"/>
      <c r="AA30" s="130"/>
      <c r="AB30" s="130"/>
      <c r="AC30" s="130"/>
      <c r="AD30" s="130"/>
      <c r="AE30" s="130"/>
      <c r="AF30" s="61"/>
      <c r="AG30" s="8"/>
      <c r="AH30" s="53"/>
      <c r="AI30" s="53"/>
      <c r="AJ30" s="53"/>
      <c r="AK30" s="53"/>
      <c r="AL30" s="53"/>
      <c r="AM30" s="53"/>
      <c r="AN30" s="53"/>
      <c r="AO30" s="53"/>
      <c r="AP30" s="53"/>
      <c r="AQ30" s="53"/>
      <c r="AR30" s="53"/>
      <c r="AS30" s="53"/>
      <c r="AT30" s="53"/>
      <c r="AU30" s="53"/>
      <c r="AV30" s="53"/>
      <c r="AW30" s="53"/>
      <c r="AX30" s="53"/>
      <c r="AY30" s="53"/>
      <c r="AZ30" s="53"/>
      <c r="BA30" s="53"/>
    </row>
    <row r="31" spans="1:53" s="1" customFormat="1" ht="18" customHeight="1" x14ac:dyDescent="0.25">
      <c r="A31" s="8"/>
      <c r="B31" s="24"/>
      <c r="C31" s="142"/>
      <c r="D31" s="149"/>
      <c r="E31" s="149"/>
      <c r="F31" s="149"/>
      <c r="G31" s="149"/>
      <c r="H31" s="142"/>
      <c r="I31" s="17"/>
      <c r="J31" s="142"/>
      <c r="K31" s="149"/>
      <c r="L31" s="149"/>
      <c r="M31" s="149"/>
      <c r="N31" s="149"/>
      <c r="O31" s="142"/>
      <c r="P31" s="24"/>
      <c r="Q31" s="24"/>
      <c r="R31" s="124" t="s">
        <v>43</v>
      </c>
      <c r="S31" s="121"/>
      <c r="T31" s="121"/>
      <c r="U31" s="121"/>
      <c r="V31" s="121"/>
      <c r="W31" s="121"/>
      <c r="X31" s="121"/>
      <c r="Y31" s="121"/>
      <c r="Z31" s="121"/>
      <c r="AA31" s="121"/>
      <c r="AB31" s="121"/>
      <c r="AC31" s="121"/>
      <c r="AD31" s="121"/>
      <c r="AE31" s="121"/>
      <c r="AF31" s="122"/>
      <c r="AG31" s="8"/>
      <c r="AH31" s="53"/>
      <c r="AI31" s="53"/>
      <c r="AJ31" s="53"/>
      <c r="AK31" s="53"/>
      <c r="AL31" s="53"/>
      <c r="AM31" s="53"/>
      <c r="AN31" s="53"/>
      <c r="AO31" s="53"/>
      <c r="AP31" s="53"/>
      <c r="AQ31" s="53"/>
      <c r="AR31" s="53"/>
      <c r="AS31" s="53"/>
      <c r="AT31" s="53"/>
      <c r="AU31" s="53"/>
      <c r="AV31" s="53"/>
      <c r="AW31" s="53"/>
      <c r="AX31" s="53"/>
      <c r="AY31" s="53"/>
      <c r="AZ31" s="53"/>
      <c r="BA31" s="53"/>
    </row>
    <row r="32" spans="1:53" s="1" customFormat="1" ht="18" customHeight="1" thickBot="1" x14ac:dyDescent="0.3">
      <c r="A32" s="8"/>
      <c r="B32" s="24"/>
      <c r="C32" s="142"/>
      <c r="D32" s="149"/>
      <c r="E32" s="149"/>
      <c r="F32" s="149"/>
      <c r="G32" s="149"/>
      <c r="H32" s="142"/>
      <c r="I32" s="17"/>
      <c r="J32" s="142"/>
      <c r="K32" s="149"/>
      <c r="L32" s="149"/>
      <c r="M32" s="149"/>
      <c r="N32" s="149"/>
      <c r="O32" s="142"/>
      <c r="P32" s="24"/>
      <c r="Q32" s="24"/>
      <c r="R32" s="124"/>
      <c r="S32" s="121"/>
      <c r="T32" s="121"/>
      <c r="U32" s="121"/>
      <c r="V32" s="121"/>
      <c r="W32" s="121"/>
      <c r="X32" s="121"/>
      <c r="Y32" s="121"/>
      <c r="Z32" s="121"/>
      <c r="AA32" s="121"/>
      <c r="AB32" s="121"/>
      <c r="AC32" s="121"/>
      <c r="AD32" s="121"/>
      <c r="AE32" s="121"/>
      <c r="AF32" s="122"/>
      <c r="AG32" s="8"/>
      <c r="AH32" s="53"/>
      <c r="AI32" s="53"/>
      <c r="AJ32" s="53"/>
      <c r="AK32" s="53"/>
      <c r="AL32" s="53"/>
      <c r="AM32" s="53"/>
      <c r="AN32" s="53"/>
      <c r="AO32" s="53"/>
      <c r="AP32" s="53"/>
      <c r="AQ32" s="53"/>
      <c r="AR32" s="53"/>
      <c r="AS32" s="53"/>
      <c r="AT32" s="53"/>
      <c r="AU32" s="53"/>
      <c r="AV32" s="53"/>
      <c r="AW32" s="53"/>
      <c r="AX32" s="53"/>
      <c r="AY32" s="53"/>
      <c r="AZ32" s="53"/>
      <c r="BA32" s="53"/>
    </row>
    <row r="33" spans="1:53" s="1" customFormat="1" ht="18" customHeight="1" thickBot="1" x14ac:dyDescent="0.4">
      <c r="A33" s="8"/>
      <c r="B33" s="24"/>
      <c r="C33" s="118" t="s">
        <v>47</v>
      </c>
      <c r="D33" s="119"/>
      <c r="E33" s="119"/>
      <c r="F33" s="119"/>
      <c r="G33" s="119"/>
      <c r="H33" s="120"/>
      <c r="I33" s="18"/>
      <c r="J33" s="62"/>
      <c r="K33" s="91" t="str">
        <f>IF(AND(I28=FALSE,I27=FALSE),"","acide lactique")</f>
        <v/>
      </c>
      <c r="L33" s="92"/>
      <c r="M33" s="92"/>
      <c r="N33" s="93"/>
      <c r="O33" s="63" t="str">
        <f>IF(AND(I28=FALSE,I27=FALSE),"","3 µL")</f>
        <v/>
      </c>
      <c r="P33" s="19">
        <f>IF(J33&gt;0,3,0)</f>
        <v>0</v>
      </c>
      <c r="Q33" s="24"/>
      <c r="R33" s="124"/>
      <c r="S33" s="121"/>
      <c r="T33" s="121"/>
      <c r="U33" s="121"/>
      <c r="V33" s="121"/>
      <c r="W33" s="121"/>
      <c r="X33" s="121"/>
      <c r="Y33" s="121"/>
      <c r="Z33" s="121"/>
      <c r="AA33" s="121"/>
      <c r="AB33" s="121"/>
      <c r="AC33" s="121"/>
      <c r="AD33" s="121"/>
      <c r="AE33" s="121"/>
      <c r="AF33" s="122"/>
      <c r="AG33" s="8"/>
      <c r="AH33" s="53"/>
      <c r="AI33" s="53"/>
      <c r="AJ33" s="53"/>
      <c r="AK33" s="53"/>
      <c r="AL33" s="53"/>
      <c r="AM33" s="53"/>
      <c r="AN33" s="53"/>
      <c r="AO33" s="53"/>
      <c r="AP33" s="53"/>
      <c r="AQ33" s="53"/>
      <c r="AR33" s="53"/>
      <c r="AS33" s="53"/>
      <c r="AT33" s="53"/>
      <c r="AU33" s="53"/>
      <c r="AV33" s="53"/>
      <c r="AW33" s="53"/>
      <c r="AX33" s="53"/>
      <c r="AY33" s="53"/>
      <c r="AZ33" s="53"/>
      <c r="BA33" s="53"/>
    </row>
    <row r="34" spans="1:53" s="1" customFormat="1" ht="18" customHeight="1" x14ac:dyDescent="0.25">
      <c r="A34" s="8"/>
      <c r="B34" s="24"/>
      <c r="C34" s="62"/>
      <c r="D34" s="123" t="str">
        <f>IF(AND(I28=FALSE,I27=FALSE),"","phosphatase alcaline")</f>
        <v/>
      </c>
      <c r="E34" s="123"/>
      <c r="F34" s="123"/>
      <c r="G34" s="123"/>
      <c r="H34" s="63" t="str">
        <f>IF(AND(I28=FALSE,I27=FALSE),"","4 µL")</f>
        <v/>
      </c>
      <c r="I34" s="19">
        <f>IF(C34&gt;0,4,0)</f>
        <v>0</v>
      </c>
      <c r="J34" s="62"/>
      <c r="K34" s="91" t="str">
        <f>IF(AND(I28=FALSE,I27=FALSE),"",IF(AND(I30=TRUE,I28=TRUE),"Dosage Magnesium IMPOSSIBLE (EDTA)","Magnesium"))</f>
        <v/>
      </c>
      <c r="L34" s="92"/>
      <c r="M34" s="92"/>
      <c r="N34" s="93"/>
      <c r="O34" s="63" t="str">
        <f>IF(AND(I28=FALSE,I27=FALSE),"","3 µL")</f>
        <v/>
      </c>
      <c r="P34" s="19">
        <f>IF(J34&gt;0,3,0)</f>
        <v>0</v>
      </c>
      <c r="Q34" s="24"/>
      <c r="R34" s="115"/>
      <c r="S34" s="116"/>
      <c r="T34" s="116"/>
      <c r="U34" s="116"/>
      <c r="V34" s="116"/>
      <c r="W34" s="116"/>
      <c r="X34" s="116"/>
      <c r="Y34" s="116"/>
      <c r="Z34" s="116"/>
      <c r="AA34" s="116"/>
      <c r="AB34" s="116"/>
      <c r="AC34" s="116"/>
      <c r="AD34" s="116"/>
      <c r="AE34" s="116"/>
      <c r="AF34" s="117"/>
      <c r="AG34" s="8"/>
      <c r="AH34" s="53"/>
      <c r="AI34" s="53"/>
      <c r="AJ34" s="53"/>
      <c r="AK34" s="53"/>
      <c r="AL34" s="53"/>
      <c r="AM34" s="53"/>
      <c r="AN34" s="53"/>
      <c r="AO34" s="53"/>
      <c r="AP34" s="53"/>
      <c r="AQ34" s="53"/>
      <c r="AR34" s="53"/>
      <c r="AS34" s="53"/>
      <c r="AT34" s="53"/>
      <c r="AU34" s="53"/>
      <c r="AV34" s="53"/>
      <c r="AW34" s="53"/>
      <c r="AX34" s="53"/>
      <c r="AY34" s="53"/>
      <c r="AZ34" s="53"/>
      <c r="BA34" s="53"/>
    </row>
    <row r="35" spans="1:53" s="1" customFormat="1" ht="18" customHeight="1" x14ac:dyDescent="0.25">
      <c r="A35" s="8"/>
      <c r="B35" s="24"/>
      <c r="C35" s="62"/>
      <c r="D35" s="91" t="str">
        <f>IF(AND(I28=FALSE,I27=FALSE),"","alanine aminotransférase")</f>
        <v/>
      </c>
      <c r="E35" s="92"/>
      <c r="F35" s="92"/>
      <c r="G35" s="93"/>
      <c r="H35" s="63" t="str">
        <f>IF(AND(I28=FALSE,I27=FALSE),"","20 µL")</f>
        <v/>
      </c>
      <c r="I35" s="19">
        <f>IF(C35&gt;0,20,0)</f>
        <v>0</v>
      </c>
      <c r="J35" s="62"/>
      <c r="K35" s="91" t="str">
        <f>IF(AND(I28=FALSE,I27=FALSE),"","phosphore")</f>
        <v/>
      </c>
      <c r="L35" s="92"/>
      <c r="M35" s="92"/>
      <c r="N35" s="93"/>
      <c r="O35" s="63" t="str">
        <f>IF(AND(I28=FALSE,I27=FALSE),"","3 µL")</f>
        <v/>
      </c>
      <c r="P35" s="19">
        <f>IF(J35&gt;0,3,0)</f>
        <v>0</v>
      </c>
      <c r="Q35" s="24"/>
      <c r="R35" s="64"/>
      <c r="S35" s="65"/>
      <c r="T35" s="65"/>
      <c r="U35" s="65"/>
      <c r="V35" s="65"/>
      <c r="W35" s="65"/>
      <c r="X35" s="65"/>
      <c r="Y35" s="65"/>
      <c r="Z35" s="65"/>
      <c r="AA35" s="65"/>
      <c r="AB35" s="65"/>
      <c r="AC35" s="65"/>
      <c r="AD35" s="65"/>
      <c r="AE35" s="65"/>
      <c r="AF35" s="66"/>
      <c r="AG35" s="8"/>
      <c r="AH35" s="53"/>
      <c r="AI35" s="53"/>
      <c r="AJ35" s="53"/>
      <c r="AK35" s="53"/>
      <c r="AL35" s="53"/>
      <c r="AM35" s="53"/>
      <c r="AN35" s="53"/>
      <c r="AO35" s="53"/>
      <c r="AP35" s="53"/>
      <c r="AQ35" s="53"/>
      <c r="AR35" s="53"/>
      <c r="AS35" s="53"/>
      <c r="AT35" s="53"/>
      <c r="AU35" s="53"/>
      <c r="AV35" s="53"/>
      <c r="AW35" s="53"/>
      <c r="AX35" s="53"/>
      <c r="AY35" s="53"/>
      <c r="AZ35" s="53"/>
      <c r="BA35" s="53"/>
    </row>
    <row r="36" spans="1:53" s="1" customFormat="1" ht="18" customHeight="1" x14ac:dyDescent="0.25">
      <c r="A36" s="8"/>
      <c r="B36" s="24"/>
      <c r="C36" s="62"/>
      <c r="D36" s="91" t="str">
        <f>IF(AND(I28=FALSE,I27=FALSE),"","aspartate aminotransférase")</f>
        <v/>
      </c>
      <c r="E36" s="92"/>
      <c r="F36" s="92"/>
      <c r="G36" s="93"/>
      <c r="H36" s="63" t="str">
        <f>IF(AND(I28=FALSE,I27=FALSE),"","20 µL")</f>
        <v/>
      </c>
      <c r="I36" s="19">
        <f>IF(C36&gt;0,20,0)</f>
        <v>0</v>
      </c>
      <c r="J36" s="62"/>
      <c r="K36" s="91" t="str">
        <f>IF(AND(I28=FALSE,I27=FALSE),"","proteines totales")</f>
        <v/>
      </c>
      <c r="L36" s="92"/>
      <c r="M36" s="92"/>
      <c r="N36" s="93"/>
      <c r="O36" s="63" t="str">
        <f>IF(AND(I28=FALSE,I27=FALSE),"","3 µL")</f>
        <v/>
      </c>
      <c r="P36" s="19">
        <f>IF(J36&gt;0,3,0)</f>
        <v>0</v>
      </c>
      <c r="Q36" s="24"/>
      <c r="R36" s="48" t="s">
        <v>31</v>
      </c>
      <c r="S36" s="67"/>
      <c r="T36" s="33" t="s">
        <v>32</v>
      </c>
      <c r="U36" s="33"/>
      <c r="V36" s="67"/>
      <c r="W36" s="67"/>
      <c r="X36" s="67"/>
      <c r="Y36" s="67"/>
      <c r="Z36" s="67"/>
      <c r="AA36" s="67"/>
      <c r="AB36" s="67"/>
      <c r="AC36" s="67"/>
      <c r="AD36" s="67"/>
      <c r="AE36" s="67"/>
      <c r="AF36" s="68"/>
      <c r="AG36" s="8"/>
      <c r="AH36" s="53"/>
      <c r="AI36" s="53"/>
      <c r="AJ36" s="53"/>
      <c r="AK36" s="53"/>
      <c r="AL36" s="53"/>
      <c r="AM36" s="53"/>
      <c r="AN36" s="53"/>
      <c r="AO36" s="53"/>
      <c r="AP36" s="53"/>
      <c r="AQ36" s="53"/>
      <c r="AR36" s="53"/>
      <c r="AS36" s="53"/>
      <c r="AT36" s="53"/>
      <c r="AU36" s="53"/>
      <c r="AV36" s="53"/>
      <c r="AW36" s="53"/>
      <c r="AX36" s="53"/>
      <c r="AY36" s="53"/>
      <c r="AZ36" s="53"/>
      <c r="BA36" s="53"/>
    </row>
    <row r="37" spans="1:53" s="1" customFormat="1" ht="18" customHeight="1" x14ac:dyDescent="0.25">
      <c r="A37" s="8"/>
      <c r="B37" s="24"/>
      <c r="C37" s="62"/>
      <c r="D37" s="91" t="str">
        <f>IF(AND(I28=FALSE,I27=FALSE),"","créatine kinase musc et céreb")</f>
        <v/>
      </c>
      <c r="E37" s="92"/>
      <c r="F37" s="92"/>
      <c r="G37" s="93"/>
      <c r="H37" s="63" t="str">
        <f>IF(AND(I28=FALSE,I27=FALSE),"","8 µL")</f>
        <v/>
      </c>
      <c r="I37" s="19">
        <f>IF(C37&gt;0,8,0)</f>
        <v>0</v>
      </c>
      <c r="J37" s="62"/>
      <c r="K37" s="91" t="str">
        <f>IF(AND(I28=FALSE,I27=FALSE),"","triglycérides")</f>
        <v/>
      </c>
      <c r="L37" s="92"/>
      <c r="M37" s="92"/>
      <c r="N37" s="93"/>
      <c r="O37" s="63" t="str">
        <f>IF(AND(I28=FALSE,I27=FALSE),"","3 µL")</f>
        <v/>
      </c>
      <c r="P37" s="19">
        <f>IF(J37&gt;0,3,0)</f>
        <v>0</v>
      </c>
      <c r="Q37" s="24"/>
      <c r="R37" s="37"/>
      <c r="S37" s="67"/>
      <c r="T37" s="67"/>
      <c r="U37" s="67"/>
      <c r="V37" s="67"/>
      <c r="W37" s="67"/>
      <c r="X37" s="67"/>
      <c r="Y37" s="67"/>
      <c r="Z37" s="67"/>
      <c r="AA37" s="67"/>
      <c r="AB37" s="67"/>
      <c r="AC37" s="67"/>
      <c r="AD37" s="67"/>
      <c r="AE37" s="67"/>
      <c r="AF37" s="68"/>
      <c r="AG37" s="8"/>
      <c r="AH37" s="53"/>
      <c r="AI37" s="53"/>
      <c r="AJ37" s="53"/>
      <c r="AK37" s="53"/>
      <c r="AL37" s="53"/>
      <c r="AM37" s="53"/>
      <c r="AN37" s="53"/>
      <c r="AO37" s="53"/>
      <c r="AP37" s="53"/>
      <c r="AQ37" s="53"/>
      <c r="AR37" s="53"/>
      <c r="AS37" s="53"/>
      <c r="AT37" s="53"/>
      <c r="AU37" s="53"/>
      <c r="AV37" s="53"/>
      <c r="AW37" s="53"/>
      <c r="AX37" s="53"/>
      <c r="AY37" s="53"/>
      <c r="AZ37" s="53"/>
      <c r="BA37" s="53"/>
    </row>
    <row r="38" spans="1:53" s="1" customFormat="1" ht="18" customHeight="1" x14ac:dyDescent="0.25">
      <c r="A38" s="8"/>
      <c r="B38" s="24"/>
      <c r="C38" s="62"/>
      <c r="D38" s="91" t="str">
        <f>IF(AND(I28=FALSE,I27=FALSE),"","lactate deshydrogénase")</f>
        <v/>
      </c>
      <c r="E38" s="92"/>
      <c r="F38" s="92"/>
      <c r="G38" s="93"/>
      <c r="H38" s="63" t="str">
        <f>IF(AND(I28=FALSE,I27=FALSE),"","5 µL")</f>
        <v/>
      </c>
      <c r="I38" s="19">
        <f>IF(C38&gt;0,5,0)</f>
        <v>0</v>
      </c>
      <c r="J38" s="69"/>
      <c r="K38" s="88" t="str">
        <f>IF(AND(I28=FALSE,I27=FALSE),"","acide urique")</f>
        <v/>
      </c>
      <c r="L38" s="89"/>
      <c r="M38" s="89"/>
      <c r="N38" s="90"/>
      <c r="O38" s="70" t="str">
        <f>IF(AND(I28=FALSE,I27=FALSE),"","5 µL")</f>
        <v/>
      </c>
      <c r="P38" s="19">
        <f>IF(J38&gt;0,5,0)</f>
        <v>0</v>
      </c>
      <c r="Q38" s="24"/>
      <c r="R38" s="71" t="s">
        <v>33</v>
      </c>
      <c r="S38" s="67"/>
      <c r="T38" s="121" t="s">
        <v>34</v>
      </c>
      <c r="U38" s="121"/>
      <c r="V38" s="121"/>
      <c r="W38" s="121"/>
      <c r="X38" s="121"/>
      <c r="Y38" s="121"/>
      <c r="Z38" s="121"/>
      <c r="AA38" s="121"/>
      <c r="AB38" s="121"/>
      <c r="AC38" s="121"/>
      <c r="AD38" s="121"/>
      <c r="AE38" s="121"/>
      <c r="AF38" s="122"/>
      <c r="AG38" s="8"/>
      <c r="AH38" s="53"/>
      <c r="AI38" s="53"/>
      <c r="AJ38" s="53"/>
      <c r="AK38" s="53"/>
      <c r="AL38" s="53"/>
      <c r="AM38" s="53"/>
      <c r="AN38" s="53"/>
      <c r="AO38" s="53"/>
      <c r="AP38" s="53"/>
      <c r="AQ38" s="53"/>
      <c r="AR38" s="53"/>
      <c r="AS38" s="53"/>
      <c r="AT38" s="53"/>
      <c r="AU38" s="53"/>
      <c r="AV38" s="53"/>
      <c r="AW38" s="53"/>
      <c r="AX38" s="53"/>
      <c r="AY38" s="53"/>
      <c r="AZ38" s="53"/>
      <c r="BA38" s="53"/>
    </row>
    <row r="39" spans="1:53" s="1" customFormat="1" ht="18" customHeight="1" x14ac:dyDescent="0.25">
      <c r="A39" s="8"/>
      <c r="B39" s="24"/>
      <c r="C39" s="62"/>
      <c r="D39" s="91" t="str">
        <f>IF(AND(I28=FALSE,I27=FALSE),"","Acides Gras Libres")</f>
        <v/>
      </c>
      <c r="E39" s="92"/>
      <c r="F39" s="92"/>
      <c r="G39" s="93"/>
      <c r="H39" s="63" t="str">
        <f>IF(AND(I28=FALSE,I27=FALSE),"","5 µL")</f>
        <v/>
      </c>
      <c r="I39" s="19">
        <f>IF(C39&gt;0,5,0)</f>
        <v>0</v>
      </c>
      <c r="J39" s="62"/>
      <c r="K39" s="106" t="str">
        <f>IF(AND(I28=FALSE,I27=FALSE),"","urée")</f>
        <v/>
      </c>
      <c r="L39" s="107"/>
      <c r="M39" s="107"/>
      <c r="N39" s="108"/>
      <c r="O39" s="63" t="str">
        <f>IF(AND(I28=FALSE,I27=FALSE),"","3 µL")</f>
        <v/>
      </c>
      <c r="P39" s="19">
        <f>IF(J39&gt;0,3,0)</f>
        <v>0</v>
      </c>
      <c r="Q39" s="24"/>
      <c r="R39" s="72"/>
      <c r="S39" s="67"/>
      <c r="T39" s="121"/>
      <c r="U39" s="121"/>
      <c r="V39" s="121"/>
      <c r="W39" s="121"/>
      <c r="X39" s="121"/>
      <c r="Y39" s="121"/>
      <c r="Z39" s="121"/>
      <c r="AA39" s="121"/>
      <c r="AB39" s="121"/>
      <c r="AC39" s="121"/>
      <c r="AD39" s="121"/>
      <c r="AE39" s="121"/>
      <c r="AF39" s="122"/>
      <c r="AG39" s="15"/>
      <c r="AH39" s="77"/>
      <c r="AI39" s="46"/>
      <c r="AJ39" s="53"/>
      <c r="AK39" s="53"/>
      <c r="AL39" s="53"/>
      <c r="AM39" s="53"/>
      <c r="AN39" s="53"/>
      <c r="AO39" s="53"/>
      <c r="AP39" s="53"/>
      <c r="AQ39" s="53"/>
      <c r="AR39" s="53"/>
      <c r="AS39" s="53"/>
      <c r="AT39" s="53"/>
      <c r="AU39" s="53"/>
      <c r="AV39" s="53"/>
      <c r="AW39" s="53"/>
      <c r="AX39" s="53"/>
      <c r="AY39" s="53"/>
      <c r="AZ39" s="53"/>
      <c r="BA39" s="53"/>
    </row>
    <row r="40" spans="1:53" s="1" customFormat="1" ht="18" customHeight="1" thickBot="1" x14ac:dyDescent="0.3">
      <c r="A40" s="8"/>
      <c r="B40" s="24"/>
      <c r="C40" s="62"/>
      <c r="D40" s="91" t="str">
        <f>IF(AND(I28=FALSE,I27=FALSE),"","albumine")</f>
        <v/>
      </c>
      <c r="E40" s="92"/>
      <c r="F40" s="92"/>
      <c r="G40" s="93"/>
      <c r="H40" s="63" t="str">
        <f>IF(AND(I28=FALSE,I27=FALSE),"","2 µL")</f>
        <v/>
      </c>
      <c r="I40" s="19">
        <f>IF(C40&gt;0,2,0)</f>
        <v>0</v>
      </c>
      <c r="J40" s="73"/>
      <c r="K40" s="74"/>
      <c r="L40" s="74"/>
      <c r="M40" s="74"/>
      <c r="N40" s="74"/>
      <c r="O40" s="75"/>
      <c r="P40" s="19"/>
      <c r="Q40" s="24"/>
      <c r="R40" s="44"/>
      <c r="S40" s="33"/>
      <c r="T40" s="33"/>
      <c r="U40" s="33"/>
      <c r="V40" s="33"/>
      <c r="W40" s="33"/>
      <c r="X40" s="33"/>
      <c r="Y40" s="33"/>
      <c r="Z40" s="33"/>
      <c r="AA40" s="33"/>
      <c r="AB40" s="33"/>
      <c r="AC40" s="33"/>
      <c r="AD40" s="33"/>
      <c r="AE40" s="33"/>
      <c r="AF40" s="38"/>
      <c r="AG40" s="8"/>
      <c r="AH40" s="53"/>
      <c r="AI40" s="53"/>
      <c r="AJ40" s="53"/>
      <c r="AK40" s="53"/>
      <c r="AL40" s="53"/>
      <c r="AM40" s="53"/>
      <c r="AN40" s="53"/>
      <c r="AO40" s="53"/>
      <c r="AP40" s="53"/>
      <c r="AQ40" s="53"/>
      <c r="AR40" s="53"/>
      <c r="AS40" s="53"/>
      <c r="AT40" s="53"/>
      <c r="AU40" s="53"/>
      <c r="AV40" s="53"/>
      <c r="AW40" s="53"/>
      <c r="AX40" s="53"/>
      <c r="AY40" s="53"/>
      <c r="AZ40" s="53"/>
      <c r="BA40" s="53"/>
    </row>
    <row r="41" spans="1:53" s="1" customFormat="1" ht="18" customHeight="1" thickBot="1" x14ac:dyDescent="0.4">
      <c r="A41" s="8"/>
      <c r="B41" s="24"/>
      <c r="C41" s="62"/>
      <c r="D41" s="91" t="str">
        <f>IF(AND(I28=FALSE,I27=FALSE),"","bilirubine")</f>
        <v/>
      </c>
      <c r="E41" s="92"/>
      <c r="F41" s="92"/>
      <c r="G41" s="93"/>
      <c r="H41" s="63" t="str">
        <f>IF(AND(I28=FALSE,I27=FALSE),"","5 µL")</f>
        <v/>
      </c>
      <c r="I41" s="19">
        <f>IF(C41&gt;0,5,0)</f>
        <v>0</v>
      </c>
      <c r="J41" s="109" t="s">
        <v>45</v>
      </c>
      <c r="K41" s="110"/>
      <c r="L41" s="110"/>
      <c r="M41" s="110"/>
      <c r="N41" s="110"/>
      <c r="O41" s="111"/>
      <c r="P41" s="18"/>
      <c r="Q41" s="24"/>
      <c r="R41" s="76" t="s">
        <v>13</v>
      </c>
      <c r="S41" s="33"/>
      <c r="T41" s="77" t="s">
        <v>29</v>
      </c>
      <c r="U41" s="77"/>
      <c r="V41" s="77"/>
      <c r="W41" s="77"/>
      <c r="X41" s="77"/>
      <c r="Y41" s="77"/>
      <c r="Z41" s="77"/>
      <c r="AA41" s="77"/>
      <c r="AB41" s="77"/>
      <c r="AC41" s="77"/>
      <c r="AD41" s="33"/>
      <c r="AE41" s="33"/>
      <c r="AF41" s="38"/>
      <c r="AG41" s="8"/>
      <c r="AH41" s="53"/>
      <c r="AI41" s="53"/>
      <c r="AJ41" s="53"/>
      <c r="AK41" s="53"/>
      <c r="AL41" s="53"/>
      <c r="AM41" s="53"/>
      <c r="AN41" s="53"/>
      <c r="AO41" s="53"/>
      <c r="AP41" s="53"/>
      <c r="AQ41" s="53"/>
      <c r="AR41" s="53"/>
      <c r="AS41" s="53"/>
      <c r="AT41" s="53"/>
      <c r="AU41" s="53"/>
      <c r="AV41" s="53"/>
      <c r="AW41" s="53"/>
      <c r="AX41" s="53"/>
      <c r="AY41" s="53"/>
      <c r="AZ41" s="53"/>
      <c r="BA41" s="53"/>
    </row>
    <row r="42" spans="1:53" s="1" customFormat="1" ht="18" customHeight="1" x14ac:dyDescent="0.25">
      <c r="A42" s="8"/>
      <c r="B42" s="24"/>
      <c r="C42" s="62"/>
      <c r="D42" s="91" t="str">
        <f>IF(AND(I28=FALSE,I27=FALSE),"",IF(AND(I30=TRUE,I28=TRUE),"Dosage Calcium IMPOSSIBLE (EDTA)","Calcium"))</f>
        <v/>
      </c>
      <c r="E42" s="92"/>
      <c r="F42" s="92"/>
      <c r="G42" s="93"/>
      <c r="H42" s="63" t="str">
        <f>IF(AND(I28=FALSE,I27=FALSE),"","5 µL")</f>
        <v/>
      </c>
      <c r="I42" s="19">
        <f>IF(C42&gt;0,5,0)</f>
        <v>0</v>
      </c>
      <c r="J42" s="78"/>
      <c r="K42" s="112" t="str">
        <f>IF(I29=FALSE,"","créatinine")</f>
        <v/>
      </c>
      <c r="L42" s="113"/>
      <c r="M42" s="113"/>
      <c r="N42" s="114"/>
      <c r="O42" s="79" t="str">
        <f>IF(I29=FALSE,"","30 µL")</f>
        <v/>
      </c>
      <c r="P42" s="19">
        <f>IF(J42&gt;0,30,0)</f>
        <v>0</v>
      </c>
      <c r="Q42" s="24"/>
      <c r="R42" s="37"/>
      <c r="S42" s="24"/>
      <c r="T42" s="24"/>
      <c r="U42" s="24"/>
      <c r="V42" s="24"/>
      <c r="W42" s="24"/>
      <c r="X42" s="24"/>
      <c r="Y42" s="24"/>
      <c r="Z42" s="24"/>
      <c r="AA42" s="24"/>
      <c r="AB42" s="24"/>
      <c r="AC42" s="24"/>
      <c r="AD42" s="33"/>
      <c r="AE42" s="33"/>
      <c r="AF42" s="38"/>
      <c r="AG42" s="8"/>
      <c r="AH42" s="53"/>
      <c r="AI42" s="53"/>
      <c r="AJ42" s="53"/>
      <c r="AK42" s="53"/>
      <c r="AL42" s="53"/>
      <c r="AM42" s="53"/>
      <c r="AN42" s="53"/>
      <c r="AO42" s="53"/>
      <c r="AP42" s="53"/>
      <c r="AQ42" s="53"/>
      <c r="AR42" s="53"/>
      <c r="AS42" s="53"/>
      <c r="AT42" s="53"/>
      <c r="AU42" s="53"/>
      <c r="AV42" s="53"/>
      <c r="AW42" s="53"/>
      <c r="AX42" s="53"/>
      <c r="AY42" s="53"/>
      <c r="AZ42" s="53"/>
      <c r="BA42" s="53"/>
    </row>
    <row r="43" spans="1:53" s="1" customFormat="1" ht="18" customHeight="1" x14ac:dyDescent="0.25">
      <c r="A43" s="8"/>
      <c r="B43" s="24"/>
      <c r="C43" s="62"/>
      <c r="D43" s="91" t="str">
        <f>IF(AND(I28=FALSE,I27=FALSE),"","cholestérol")</f>
        <v/>
      </c>
      <c r="E43" s="92"/>
      <c r="F43" s="92"/>
      <c r="G43" s="93"/>
      <c r="H43" s="63" t="str">
        <f>IF(AND(I28=FALSE,I27=FALSE),"","3 µL")</f>
        <v/>
      </c>
      <c r="I43" s="19">
        <f>IF(C43&gt;0,3,0)</f>
        <v>0</v>
      </c>
      <c r="J43" s="80"/>
      <c r="K43" s="91" t="str">
        <f>IF(I29=FALSE,"","glucose PAP")</f>
        <v/>
      </c>
      <c r="L43" s="92"/>
      <c r="M43" s="92"/>
      <c r="N43" s="93"/>
      <c r="O43" s="63" t="str">
        <f>IF(I29=FALSE,"","60 µL")</f>
        <v/>
      </c>
      <c r="P43" s="19">
        <f>IF(J43&gt;0,60,0)</f>
        <v>0</v>
      </c>
      <c r="Q43" s="24"/>
      <c r="R43" s="103" t="s">
        <v>57</v>
      </c>
      <c r="S43" s="104"/>
      <c r="T43" s="104"/>
      <c r="U43" s="104"/>
      <c r="V43" s="104"/>
      <c r="W43" s="104"/>
      <c r="X43" s="104"/>
      <c r="Y43" s="104"/>
      <c r="Z43" s="104"/>
      <c r="AA43" s="104"/>
      <c r="AB43" s="104"/>
      <c r="AC43" s="104"/>
      <c r="AD43" s="104"/>
      <c r="AE43" s="104"/>
      <c r="AF43" s="105"/>
      <c r="AG43" s="8"/>
      <c r="AH43" s="53"/>
      <c r="AI43" s="53"/>
      <c r="AJ43" s="53"/>
      <c r="AK43" s="53"/>
      <c r="AL43" s="53"/>
      <c r="AM43" s="53"/>
      <c r="AN43" s="53"/>
      <c r="AO43" s="53"/>
      <c r="AP43" s="53"/>
      <c r="AQ43" s="53"/>
      <c r="AR43" s="53"/>
      <c r="AS43" s="53"/>
      <c r="AT43" s="53"/>
      <c r="AU43" s="53"/>
      <c r="AV43" s="53"/>
      <c r="AW43" s="53"/>
      <c r="AX43" s="53"/>
      <c r="AY43" s="53"/>
      <c r="AZ43" s="53"/>
      <c r="BA43" s="53"/>
    </row>
    <row r="44" spans="1:53" s="1" customFormat="1" ht="18" customHeight="1" x14ac:dyDescent="0.25">
      <c r="A44" s="8"/>
      <c r="B44" s="24"/>
      <c r="C44" s="62"/>
      <c r="D44" s="91" t="str">
        <f>IF(AND(I28=FALSE,I27=FALSE),"","cholestérol HDL")</f>
        <v/>
      </c>
      <c r="E44" s="92"/>
      <c r="F44" s="92"/>
      <c r="G44" s="93"/>
      <c r="H44" s="63" t="str">
        <f>IF(AND(I28=FALSE,I27=FALSE),"","2,4 µL")</f>
        <v/>
      </c>
      <c r="I44" s="19">
        <f>IF(C44&gt;0,2.4,0)</f>
        <v>0</v>
      </c>
      <c r="J44" s="80"/>
      <c r="K44" s="91" t="str">
        <f>IF(I29=FALSE,"","phosphore")</f>
        <v/>
      </c>
      <c r="L44" s="92"/>
      <c r="M44" s="92"/>
      <c r="N44" s="93"/>
      <c r="O44" s="63" t="str">
        <f>IF(I29=FALSE,"","10 µL")</f>
        <v/>
      </c>
      <c r="P44" s="19">
        <f>IF(J44&gt;0,10,0)</f>
        <v>0</v>
      </c>
      <c r="Q44" s="24"/>
      <c r="R44" s="103"/>
      <c r="S44" s="104"/>
      <c r="T44" s="104"/>
      <c r="U44" s="104"/>
      <c r="V44" s="104"/>
      <c r="W44" s="104"/>
      <c r="X44" s="104"/>
      <c r="Y44" s="104"/>
      <c r="Z44" s="104"/>
      <c r="AA44" s="104"/>
      <c r="AB44" s="104"/>
      <c r="AC44" s="104"/>
      <c r="AD44" s="104"/>
      <c r="AE44" s="104"/>
      <c r="AF44" s="105"/>
      <c r="AG44" s="8"/>
      <c r="AH44" s="53"/>
      <c r="AI44" s="53"/>
      <c r="AJ44" s="53"/>
      <c r="AK44" s="53"/>
      <c r="AL44" s="53"/>
      <c r="AM44" s="53"/>
      <c r="AN44" s="53"/>
      <c r="AO44" s="53"/>
      <c r="AP44" s="53"/>
      <c r="AQ44" s="53"/>
      <c r="AR44" s="53"/>
      <c r="AS44" s="53"/>
      <c r="AT44" s="53"/>
      <c r="AU44" s="53"/>
      <c r="AV44" s="53"/>
      <c r="AW44" s="53"/>
      <c r="AX44" s="53"/>
      <c r="AY44" s="53"/>
      <c r="AZ44" s="53"/>
      <c r="BA44" s="53"/>
    </row>
    <row r="45" spans="1:53" s="1" customFormat="1" ht="18" customHeight="1" x14ac:dyDescent="0.25">
      <c r="A45" s="8"/>
      <c r="B45" s="24"/>
      <c r="C45" s="69"/>
      <c r="D45" s="91" t="str">
        <f>IF(AND(I28=FALSE,I27=FALSE),"","cholestérol LDL")</f>
        <v/>
      </c>
      <c r="E45" s="92"/>
      <c r="F45" s="92"/>
      <c r="G45" s="93"/>
      <c r="H45" s="70" t="str">
        <f>IF(AND(I28=FALSE,I27=FALSE),"","2,4 µL")</f>
        <v/>
      </c>
      <c r="I45" s="19">
        <f>IF(C45&gt;0,2.4,0)</f>
        <v>0</v>
      </c>
      <c r="J45" s="80"/>
      <c r="K45" s="91" t="str">
        <f>IF(I29=FALSE,"","proteines urinaires")</f>
        <v/>
      </c>
      <c r="L45" s="92"/>
      <c r="M45" s="92"/>
      <c r="N45" s="93"/>
      <c r="O45" s="63" t="str">
        <f>IF(I29=FALSE,"","10 µL")</f>
        <v/>
      </c>
      <c r="P45" s="19">
        <f>IF(J45&gt;0,10,0)</f>
        <v>0</v>
      </c>
      <c r="Q45" s="24"/>
      <c r="R45" s="37"/>
      <c r="S45" s="33"/>
      <c r="T45" s="33"/>
      <c r="U45" s="33"/>
      <c r="V45" s="33"/>
      <c r="W45" s="33"/>
      <c r="X45" s="33"/>
      <c r="Y45" s="33"/>
      <c r="Z45" s="33"/>
      <c r="AA45" s="33"/>
      <c r="AB45" s="33"/>
      <c r="AC45" s="33"/>
      <c r="AD45" s="33"/>
      <c r="AE45" s="33"/>
      <c r="AF45" s="38"/>
      <c r="AG45" s="8"/>
      <c r="AH45" s="53"/>
      <c r="AI45" s="53"/>
      <c r="AJ45" s="53"/>
      <c r="AK45" s="53"/>
      <c r="AL45" s="53"/>
      <c r="AM45" s="53"/>
      <c r="AN45" s="53"/>
      <c r="AO45" s="53"/>
      <c r="AP45" s="53"/>
      <c r="AQ45" s="53"/>
      <c r="AR45" s="53"/>
      <c r="AS45" s="53"/>
      <c r="AT45" s="53"/>
      <c r="AU45" s="53"/>
      <c r="AV45" s="53"/>
      <c r="AW45" s="53"/>
      <c r="AX45" s="53"/>
      <c r="AY45" s="53"/>
      <c r="AZ45" s="53"/>
      <c r="BA45" s="53"/>
    </row>
    <row r="46" spans="1:53" s="1" customFormat="1" ht="18" customHeight="1" x14ac:dyDescent="0.25">
      <c r="A46" s="8"/>
      <c r="B46" s="24"/>
      <c r="C46" s="62"/>
      <c r="D46" s="91" t="str">
        <f>IF(AND(I28=FALSE,I27=FALSE),"","créatinine")</f>
        <v/>
      </c>
      <c r="E46" s="92"/>
      <c r="F46" s="92"/>
      <c r="G46" s="93"/>
      <c r="H46" s="63" t="str">
        <f>IF(AND(I28=FALSE,I27=FALSE),"","20 µL")</f>
        <v/>
      </c>
      <c r="I46" s="19">
        <f>IF(C46&gt;0,20,0)</f>
        <v>0</v>
      </c>
      <c r="J46" s="80"/>
      <c r="K46" s="91" t="str">
        <f>IF(I29=FALSE,"","acide urique")</f>
        <v/>
      </c>
      <c r="L46" s="92"/>
      <c r="M46" s="92"/>
      <c r="N46" s="93"/>
      <c r="O46" s="63" t="str">
        <f>IF(I29=FALSE,"","40 µL")</f>
        <v/>
      </c>
      <c r="P46" s="19">
        <f>IF(J46&gt;0,40,0)</f>
        <v>0</v>
      </c>
      <c r="Q46" s="24"/>
      <c r="R46" s="37"/>
      <c r="S46" s="33"/>
      <c r="T46" s="33"/>
      <c r="U46" s="33"/>
      <c r="V46" s="33"/>
      <c r="W46" s="33"/>
      <c r="X46" s="33"/>
      <c r="Y46" s="33"/>
      <c r="Z46" s="33"/>
      <c r="AA46" s="33"/>
      <c r="AB46" s="33"/>
      <c r="AC46" s="33"/>
      <c r="AD46" s="33"/>
      <c r="AE46" s="33"/>
      <c r="AF46" s="38"/>
      <c r="AG46" s="8"/>
      <c r="AH46" s="53"/>
      <c r="AI46" s="53"/>
      <c r="AJ46" s="53"/>
      <c r="AK46" s="53"/>
      <c r="AL46" s="53"/>
      <c r="AM46" s="53"/>
      <c r="AN46" s="53"/>
      <c r="AO46" s="53"/>
      <c r="AP46" s="53"/>
      <c r="AQ46" s="53"/>
      <c r="AR46" s="53"/>
      <c r="AS46" s="53"/>
      <c r="AT46" s="53"/>
      <c r="AU46" s="53"/>
      <c r="AV46" s="53"/>
      <c r="AW46" s="53"/>
      <c r="AX46" s="53"/>
      <c r="AY46" s="53"/>
      <c r="AZ46" s="53"/>
      <c r="BA46" s="53"/>
    </row>
    <row r="47" spans="1:53" s="1" customFormat="1" ht="18" customHeight="1" x14ac:dyDescent="0.25">
      <c r="A47" s="8"/>
      <c r="B47" s="24"/>
      <c r="C47" s="69"/>
      <c r="D47" s="88" t="str">
        <f>IF(AND(I28=FALSE,I27=FALSE),"","Glucose PAP")</f>
        <v/>
      </c>
      <c r="E47" s="89"/>
      <c r="F47" s="89"/>
      <c r="G47" s="90"/>
      <c r="H47" s="70" t="str">
        <f>IF(AND(I28=FALSE,I27=FALSE),"","3 µL")</f>
        <v/>
      </c>
      <c r="I47" s="19">
        <f>IF(C47&gt;0,3,0)</f>
        <v>0</v>
      </c>
      <c r="J47" s="80"/>
      <c r="K47" s="91" t="str">
        <f>IF(I29=FALSE,"","urée")</f>
        <v/>
      </c>
      <c r="L47" s="92"/>
      <c r="M47" s="92"/>
      <c r="N47" s="93"/>
      <c r="O47" s="63" t="str">
        <f>IF(I29=FALSE,"","20 µL")</f>
        <v/>
      </c>
      <c r="P47" s="19">
        <f>IF(J47&gt;0,20,0)</f>
        <v>0</v>
      </c>
      <c r="Q47" s="24"/>
      <c r="R47" s="37"/>
      <c r="S47" s="33"/>
      <c r="T47" s="33"/>
      <c r="U47" s="33"/>
      <c r="V47" s="33"/>
      <c r="W47" s="33"/>
      <c r="X47" s="33"/>
      <c r="Y47" s="33"/>
      <c r="Z47" s="33"/>
      <c r="AA47" s="33"/>
      <c r="AB47" s="33"/>
      <c r="AC47" s="33"/>
      <c r="AD47" s="33"/>
      <c r="AE47" s="33"/>
      <c r="AF47" s="38"/>
      <c r="AG47" s="8"/>
      <c r="AH47" s="53"/>
      <c r="AI47" s="53"/>
      <c r="AJ47" s="53"/>
      <c r="AK47" s="53"/>
      <c r="AL47" s="53"/>
      <c r="AM47" s="53"/>
      <c r="AN47" s="53"/>
      <c r="AO47" s="53"/>
      <c r="AP47" s="53"/>
      <c r="AQ47" s="53"/>
      <c r="AR47" s="53"/>
      <c r="AS47" s="53"/>
      <c r="AT47" s="53"/>
      <c r="AU47" s="53"/>
      <c r="AV47" s="53"/>
      <c r="AW47" s="53"/>
      <c r="AX47" s="53"/>
      <c r="AY47" s="53"/>
      <c r="AZ47" s="53"/>
      <c r="BA47" s="53"/>
    </row>
    <row r="48" spans="1:53" s="1" customFormat="1" ht="18" customHeight="1" x14ac:dyDescent="0.25">
      <c r="A48" s="8"/>
      <c r="B48" s="24"/>
      <c r="C48" s="62"/>
      <c r="D48" s="91" t="str">
        <f>IF(AND(I28=FALSE,I27=FALSE),"","Fer")</f>
        <v/>
      </c>
      <c r="E48" s="92"/>
      <c r="F48" s="92"/>
      <c r="G48" s="93"/>
      <c r="H48" s="63" t="str">
        <f>IF(AND(I28=FALSE,I27=FALSE),"","15 µL")</f>
        <v/>
      </c>
      <c r="I48" s="19">
        <f>IF(C48&gt;0,15,0)</f>
        <v>0</v>
      </c>
      <c r="J48" s="80"/>
      <c r="K48" s="91" t="str">
        <f>IF(I29=FALSE,"","calcium")</f>
        <v/>
      </c>
      <c r="L48" s="92"/>
      <c r="M48" s="92"/>
      <c r="N48" s="93"/>
      <c r="O48" s="63" t="str">
        <f>IF(I29=FALSE,"","20 µL")</f>
        <v/>
      </c>
      <c r="P48" s="19">
        <f>IF(J48&gt;0,20,0)</f>
        <v>0</v>
      </c>
      <c r="Q48" s="22"/>
      <c r="R48" s="48" t="s">
        <v>14</v>
      </c>
      <c r="S48" s="33"/>
      <c r="T48" s="33"/>
      <c r="U48" s="33"/>
      <c r="V48" s="33"/>
      <c r="W48" s="33"/>
      <c r="X48" s="33"/>
      <c r="Y48" s="33"/>
      <c r="Z48" s="33"/>
      <c r="AA48" s="33"/>
      <c r="AB48" s="33"/>
      <c r="AC48" s="33"/>
      <c r="AD48" s="33"/>
      <c r="AE48" s="33"/>
      <c r="AF48" s="38"/>
      <c r="AG48" s="8"/>
      <c r="AH48" s="53"/>
      <c r="AI48" s="53"/>
      <c r="AJ48" s="53"/>
      <c r="AK48" s="53"/>
      <c r="AL48" s="53"/>
      <c r="AM48" s="53"/>
      <c r="AN48" s="53"/>
      <c r="AO48" s="53"/>
      <c r="AP48" s="53"/>
      <c r="AQ48" s="53"/>
      <c r="AR48" s="53"/>
      <c r="AS48" s="53"/>
      <c r="AT48" s="53"/>
      <c r="AU48" s="53"/>
      <c r="AV48" s="53"/>
      <c r="AW48" s="53"/>
      <c r="AX48" s="53"/>
      <c r="AY48" s="53"/>
      <c r="AZ48" s="53"/>
      <c r="BA48" s="53"/>
    </row>
    <row r="49" spans="1:53" s="1" customFormat="1" ht="18" customHeight="1" x14ac:dyDescent="0.25">
      <c r="A49" s="8"/>
      <c r="B49" s="24"/>
      <c r="C49" s="24"/>
      <c r="D49" s="24"/>
      <c r="E49" s="24"/>
      <c r="F49" s="24"/>
      <c r="G49" s="24"/>
      <c r="H49" s="24"/>
      <c r="I49" s="53"/>
      <c r="J49" s="24"/>
      <c r="K49" s="24"/>
      <c r="L49" s="24"/>
      <c r="M49" s="24"/>
      <c r="N49" s="24"/>
      <c r="O49" s="24"/>
      <c r="P49" s="53"/>
      <c r="Q49" s="22"/>
      <c r="R49" s="81"/>
      <c r="S49" s="33"/>
      <c r="T49" s="33"/>
      <c r="U49" s="33"/>
      <c r="V49" s="33"/>
      <c r="W49" s="33"/>
      <c r="X49" s="33"/>
      <c r="Y49" s="33"/>
      <c r="Z49" s="33"/>
      <c r="AA49" s="33"/>
      <c r="AB49" s="33"/>
      <c r="AC49" s="33"/>
      <c r="AD49" s="33"/>
      <c r="AE49" s="33"/>
      <c r="AF49" s="38"/>
      <c r="AG49" s="8"/>
      <c r="AH49" s="53"/>
      <c r="AI49" s="53"/>
      <c r="AJ49" s="53"/>
      <c r="AK49" s="53"/>
      <c r="AL49" s="53"/>
      <c r="AM49" s="53"/>
      <c r="AN49" s="53"/>
      <c r="AO49" s="53"/>
      <c r="AP49" s="53"/>
      <c r="AQ49" s="53"/>
      <c r="AR49" s="53"/>
      <c r="AS49" s="53"/>
      <c r="AT49" s="53"/>
      <c r="AU49" s="53"/>
      <c r="AV49" s="53"/>
      <c r="AW49" s="53"/>
      <c r="AX49" s="53"/>
      <c r="AY49" s="53"/>
      <c r="AZ49" s="53"/>
      <c r="BA49" s="53"/>
    </row>
    <row r="50" spans="1:53" ht="27" customHeight="1" x14ac:dyDescent="0.35">
      <c r="B50" s="22"/>
      <c r="C50" s="24"/>
      <c r="D50" s="100" t="s">
        <v>36</v>
      </c>
      <c r="E50" s="100"/>
      <c r="F50" s="100"/>
      <c r="G50" s="100"/>
      <c r="H50" s="100"/>
      <c r="I50" s="100"/>
      <c r="J50" s="100"/>
      <c r="K50" s="100"/>
      <c r="L50" s="100"/>
      <c r="M50" s="100"/>
      <c r="N50" s="24"/>
      <c r="O50" s="24"/>
      <c r="P50" s="22"/>
      <c r="Q50" s="22"/>
      <c r="R50" s="94" t="s">
        <v>15</v>
      </c>
      <c r="S50" s="95"/>
      <c r="T50" s="95"/>
      <c r="U50" s="95"/>
      <c r="V50" s="95"/>
      <c r="W50" s="95"/>
      <c r="X50" s="95"/>
      <c r="Y50" s="95"/>
      <c r="Z50" s="95"/>
      <c r="AA50" s="95"/>
      <c r="AB50" s="95"/>
      <c r="AC50" s="95"/>
      <c r="AD50" s="95"/>
      <c r="AE50" s="95"/>
      <c r="AF50" s="96"/>
      <c r="AH50" s="83"/>
      <c r="AI50" s="83"/>
      <c r="AJ50" s="83"/>
      <c r="AK50" s="83"/>
      <c r="AL50" s="83"/>
      <c r="AM50" s="83"/>
      <c r="AN50" s="83"/>
      <c r="AO50" s="83"/>
      <c r="AP50" s="83"/>
      <c r="AQ50" s="83"/>
      <c r="AR50" s="83"/>
      <c r="AS50" s="83"/>
      <c r="AT50" s="83"/>
      <c r="AU50" s="83"/>
      <c r="AV50" s="83"/>
      <c r="AW50" s="83"/>
      <c r="AX50" s="83"/>
      <c r="AY50" s="83"/>
      <c r="AZ50" s="83"/>
      <c r="BA50" s="83"/>
    </row>
    <row r="51" spans="1:53" ht="22.5" x14ac:dyDescent="0.25">
      <c r="B51" s="22"/>
      <c r="C51" s="22"/>
      <c r="D51" s="101" t="s">
        <v>37</v>
      </c>
      <c r="E51" s="101"/>
      <c r="F51" s="101"/>
      <c r="G51" s="101"/>
      <c r="H51" s="101"/>
      <c r="I51" s="101"/>
      <c r="J51" s="101"/>
      <c r="K51" s="101"/>
      <c r="L51" s="82" t="str">
        <f>IF(SUM(I34:I48,P33:P39,P42:P48)+20=20,"",SUM(I34:I48,P33:P39,P42:P48)+20)</f>
        <v/>
      </c>
      <c r="M51" s="82" t="s">
        <v>17</v>
      </c>
      <c r="N51" s="22"/>
      <c r="O51" s="22"/>
      <c r="P51" s="22"/>
      <c r="Q51" s="22"/>
      <c r="R51" s="97"/>
      <c r="S51" s="98"/>
      <c r="T51" s="98"/>
      <c r="U51" s="98"/>
      <c r="V51" s="98"/>
      <c r="W51" s="98"/>
      <c r="X51" s="98"/>
      <c r="Y51" s="98"/>
      <c r="Z51" s="98"/>
      <c r="AA51" s="98"/>
      <c r="AB51" s="98"/>
      <c r="AC51" s="98"/>
      <c r="AD51" s="98"/>
      <c r="AE51" s="98"/>
      <c r="AF51" s="99"/>
      <c r="AH51" s="83"/>
      <c r="AI51" s="83"/>
      <c r="AJ51" s="83"/>
      <c r="AK51" s="83"/>
      <c r="AL51" s="83"/>
      <c r="AM51" s="83"/>
      <c r="AN51" s="83"/>
      <c r="AO51" s="83"/>
      <c r="AP51" s="83"/>
      <c r="AQ51" s="83"/>
      <c r="AR51" s="83"/>
      <c r="AS51" s="83"/>
      <c r="AT51" s="83"/>
      <c r="AU51" s="83"/>
      <c r="AV51" s="83"/>
      <c r="AW51" s="83"/>
      <c r="AX51" s="83"/>
      <c r="AY51" s="83"/>
      <c r="AZ51" s="83"/>
      <c r="BA51" s="83"/>
    </row>
    <row r="52" spans="1:53" x14ac:dyDescent="0.25">
      <c r="B52" s="22"/>
      <c r="C52" s="22"/>
      <c r="D52" s="102" t="s">
        <v>58</v>
      </c>
      <c r="E52" s="102"/>
      <c r="F52" s="102"/>
      <c r="G52" s="102"/>
      <c r="H52" s="102"/>
      <c r="I52" s="102"/>
      <c r="J52" s="102"/>
      <c r="K52" s="102"/>
      <c r="L52" s="22"/>
      <c r="M52" s="22"/>
      <c r="N52" s="22"/>
      <c r="O52" s="22"/>
      <c r="P52" s="22"/>
      <c r="Q52" s="22"/>
      <c r="R52" s="22"/>
      <c r="S52" s="22"/>
      <c r="T52" s="22"/>
      <c r="U52" s="22"/>
      <c r="V52" s="22"/>
      <c r="W52" s="22"/>
      <c r="X52" s="22"/>
      <c r="Y52" s="22"/>
      <c r="Z52" s="22"/>
      <c r="AA52" s="22"/>
      <c r="AB52" s="22"/>
      <c r="AC52" s="22"/>
      <c r="AD52" s="22"/>
      <c r="AE52" s="22"/>
      <c r="AF52" s="22"/>
      <c r="AH52" s="83"/>
      <c r="AI52" s="83"/>
      <c r="AJ52" s="83"/>
      <c r="AK52" s="83"/>
      <c r="AL52" s="83"/>
      <c r="AM52" s="83"/>
      <c r="AN52" s="83"/>
      <c r="AO52" s="83"/>
      <c r="AP52" s="83"/>
      <c r="AQ52" s="83"/>
      <c r="AR52" s="83"/>
      <c r="AS52" s="83"/>
      <c r="AT52" s="83"/>
      <c r="AU52" s="83"/>
      <c r="AV52" s="83"/>
      <c r="AW52" s="83"/>
      <c r="AX52" s="83"/>
      <c r="AY52" s="83"/>
      <c r="AZ52" s="83"/>
      <c r="BA52" s="83"/>
    </row>
    <row r="53" spans="1:53" ht="15.75" x14ac:dyDescent="0.25">
      <c r="B53" s="22"/>
      <c r="C53" s="22"/>
      <c r="D53" s="102"/>
      <c r="E53" s="102"/>
      <c r="F53" s="102"/>
      <c r="G53" s="102"/>
      <c r="H53" s="102"/>
      <c r="I53" s="102"/>
      <c r="J53" s="102"/>
      <c r="K53" s="102"/>
      <c r="L53" s="22"/>
      <c r="M53" s="22"/>
      <c r="N53" s="22"/>
      <c r="O53" s="22"/>
      <c r="P53" s="9" t="s">
        <v>18</v>
      </c>
      <c r="Q53" s="22"/>
      <c r="R53" s="22"/>
      <c r="S53" s="22"/>
      <c r="T53" s="22"/>
      <c r="U53" s="22"/>
      <c r="V53" s="22"/>
      <c r="W53" s="22"/>
      <c r="X53" s="22"/>
      <c r="Y53" s="22"/>
      <c r="Z53" s="22"/>
      <c r="AA53" s="22"/>
      <c r="AB53" s="22"/>
      <c r="AC53" s="22"/>
      <c r="AD53" s="22"/>
      <c r="AE53" s="22"/>
      <c r="AF53" s="22"/>
      <c r="AH53" s="83"/>
      <c r="AI53" s="83"/>
      <c r="AJ53" s="83"/>
      <c r="AK53" s="83"/>
      <c r="AL53" s="83"/>
      <c r="AM53" s="83"/>
      <c r="AN53" s="83"/>
      <c r="AO53" s="83"/>
      <c r="AP53" s="83"/>
      <c r="AQ53" s="83"/>
      <c r="AR53" s="83"/>
      <c r="AS53" s="83"/>
      <c r="AT53" s="83"/>
      <c r="AU53" s="83"/>
      <c r="AV53" s="83"/>
      <c r="AW53" s="83"/>
      <c r="AX53" s="83"/>
      <c r="AY53" s="83"/>
      <c r="AZ53" s="83"/>
      <c r="BA53" s="83"/>
    </row>
    <row r="54" spans="1:53" ht="15.75" x14ac:dyDescent="0.25">
      <c r="B54" s="22"/>
      <c r="C54" s="22"/>
      <c r="D54" s="22"/>
      <c r="E54" s="22"/>
      <c r="F54" s="22"/>
      <c r="G54" s="22"/>
      <c r="H54" s="22"/>
      <c r="I54" s="22"/>
      <c r="J54" s="22"/>
      <c r="K54" s="22"/>
      <c r="L54" s="22"/>
      <c r="M54" s="22"/>
      <c r="N54" s="22"/>
      <c r="O54" s="22"/>
      <c r="P54" s="10" t="s">
        <v>48</v>
      </c>
      <c r="Q54" s="22"/>
      <c r="R54" s="22"/>
      <c r="S54" s="22"/>
      <c r="T54" s="22"/>
      <c r="U54" s="22"/>
      <c r="V54" s="22"/>
      <c r="W54" s="22"/>
      <c r="X54" s="22"/>
      <c r="Y54" s="22"/>
      <c r="Z54" s="22"/>
      <c r="AA54" s="22"/>
      <c r="AB54" s="22"/>
      <c r="AC54" s="22"/>
      <c r="AD54" s="22"/>
      <c r="AE54" s="22"/>
      <c r="AF54" s="22"/>
      <c r="AH54" s="83"/>
      <c r="AI54" s="83"/>
      <c r="AJ54" s="83"/>
      <c r="AK54" s="83"/>
      <c r="AL54" s="83"/>
      <c r="AM54" s="83"/>
      <c r="AN54" s="83"/>
      <c r="AO54" s="83"/>
      <c r="AP54" s="83"/>
      <c r="AQ54" s="83"/>
      <c r="AR54" s="83"/>
      <c r="AS54" s="83"/>
      <c r="AT54" s="83"/>
      <c r="AU54" s="83"/>
      <c r="AV54" s="83"/>
      <c r="AW54" s="83"/>
      <c r="AX54" s="83"/>
      <c r="AY54" s="83"/>
      <c r="AZ54" s="83"/>
      <c r="BA54" s="83"/>
    </row>
    <row r="55" spans="1:53" x14ac:dyDescent="0.25">
      <c r="B55" s="22"/>
      <c r="C55" s="22"/>
      <c r="D55" s="22"/>
      <c r="E55" s="22"/>
      <c r="F55" s="22"/>
      <c r="G55" s="22"/>
      <c r="H55" s="22"/>
      <c r="I55" s="22"/>
      <c r="J55" s="22"/>
      <c r="K55" s="22"/>
      <c r="L55" s="22"/>
      <c r="M55" s="22"/>
      <c r="N55" s="22"/>
      <c r="O55" s="22"/>
      <c r="P55" s="14" t="s">
        <v>22</v>
      </c>
      <c r="Q55" s="22"/>
      <c r="R55" s="22"/>
      <c r="S55" s="22"/>
      <c r="T55" s="22"/>
      <c r="U55" s="22"/>
      <c r="V55" s="22"/>
      <c r="W55" s="22"/>
      <c r="X55" s="22"/>
      <c r="Y55" s="22"/>
      <c r="Z55" s="22"/>
      <c r="AA55" s="22"/>
      <c r="AB55" s="22"/>
      <c r="AC55" s="22"/>
      <c r="AD55" s="22"/>
      <c r="AE55" s="22"/>
      <c r="AF55" s="22"/>
      <c r="AH55" s="83"/>
      <c r="AI55" s="83"/>
      <c r="AJ55" s="83"/>
      <c r="AK55" s="83"/>
      <c r="AL55" s="83"/>
      <c r="AM55" s="83"/>
      <c r="AN55" s="83"/>
      <c r="AO55" s="83"/>
      <c r="AP55" s="83"/>
      <c r="AQ55" s="83"/>
      <c r="AR55" s="83"/>
      <c r="AS55" s="83"/>
      <c r="AT55" s="83"/>
      <c r="AU55" s="83"/>
      <c r="AV55" s="83"/>
      <c r="AW55" s="83"/>
      <c r="AX55" s="83"/>
      <c r="AY55" s="83"/>
      <c r="AZ55" s="83"/>
      <c r="BA55" s="83"/>
    </row>
    <row r="56" spans="1:53" ht="15.75" x14ac:dyDescent="0.25">
      <c r="B56" s="22"/>
      <c r="C56" s="22"/>
      <c r="D56" s="22"/>
      <c r="E56" s="22"/>
      <c r="F56" s="22"/>
      <c r="G56" s="22"/>
      <c r="H56" s="22"/>
      <c r="I56" s="22"/>
      <c r="J56" s="22"/>
      <c r="K56" s="22"/>
      <c r="L56" s="22"/>
      <c r="M56" s="22"/>
      <c r="N56" s="22"/>
      <c r="O56" s="22"/>
      <c r="P56" s="11" t="s">
        <v>21</v>
      </c>
      <c r="Q56" s="22"/>
      <c r="R56" s="22"/>
      <c r="S56" s="22"/>
      <c r="T56" s="22"/>
      <c r="U56" s="22"/>
      <c r="V56" s="22"/>
      <c r="W56" s="22"/>
      <c r="X56" s="22"/>
      <c r="Y56" s="22"/>
      <c r="Z56" s="22"/>
      <c r="AA56" s="22"/>
      <c r="AB56" s="22"/>
      <c r="AC56" s="22"/>
      <c r="AD56" s="22"/>
      <c r="AE56" s="22"/>
      <c r="AF56" s="22"/>
      <c r="AH56" s="83"/>
      <c r="AI56" s="83"/>
      <c r="AJ56" s="83"/>
      <c r="AK56" s="83"/>
      <c r="AL56" s="83"/>
      <c r="AM56" s="83"/>
      <c r="AN56" s="83"/>
      <c r="AO56" s="83"/>
      <c r="AP56" s="83"/>
      <c r="AQ56" s="83"/>
      <c r="AR56" s="83"/>
      <c r="AS56" s="83"/>
      <c r="AT56" s="83"/>
      <c r="AU56" s="83"/>
      <c r="AV56" s="83"/>
      <c r="AW56" s="83"/>
      <c r="AX56" s="83"/>
      <c r="AY56" s="83"/>
      <c r="AZ56" s="83"/>
      <c r="BA56" s="83"/>
    </row>
    <row r="57" spans="1:53" x14ac:dyDescent="0.25">
      <c r="P57" s="16" t="s">
        <v>38</v>
      </c>
      <c r="AA57" s="87" t="s">
        <v>50</v>
      </c>
      <c r="AB57" s="87"/>
      <c r="AC57" s="87"/>
      <c r="AH57" s="83"/>
      <c r="AI57" s="83"/>
      <c r="AJ57" s="83"/>
      <c r="AK57" s="83"/>
      <c r="AL57" s="83"/>
      <c r="AM57" s="83"/>
      <c r="AN57" s="83"/>
      <c r="AO57" s="83"/>
      <c r="AP57" s="83"/>
      <c r="AQ57" s="83"/>
      <c r="AR57" s="83"/>
      <c r="AS57" s="83"/>
      <c r="AT57" s="83"/>
      <c r="AU57" s="83"/>
      <c r="AV57" s="83"/>
      <c r="AW57" s="83"/>
      <c r="AX57" s="83"/>
      <c r="AY57" s="83"/>
      <c r="AZ57" s="83"/>
      <c r="BA57" s="83"/>
    </row>
    <row r="58" spans="1:53" x14ac:dyDescent="0.25">
      <c r="AH58" s="83"/>
      <c r="AI58" s="83"/>
      <c r="AJ58" s="83"/>
      <c r="AK58" s="83"/>
      <c r="AL58" s="83"/>
      <c r="AM58" s="83"/>
      <c r="AN58" s="83"/>
      <c r="AO58" s="83"/>
      <c r="AP58" s="83"/>
      <c r="AQ58" s="83"/>
      <c r="AR58" s="83"/>
      <c r="AS58" s="83"/>
      <c r="AT58" s="83"/>
      <c r="AU58" s="83"/>
      <c r="AV58" s="83"/>
      <c r="AW58" s="83"/>
      <c r="AX58" s="83"/>
      <c r="AY58" s="83"/>
      <c r="AZ58" s="83"/>
      <c r="BA58" s="83"/>
    </row>
    <row r="59" spans="1:53" x14ac:dyDescent="0.25">
      <c r="AH59" s="83"/>
      <c r="AI59" s="83"/>
      <c r="AJ59" s="83"/>
      <c r="AK59" s="83"/>
      <c r="AL59" s="83"/>
      <c r="AM59" s="83"/>
      <c r="AN59" s="83"/>
      <c r="AO59" s="83"/>
      <c r="AP59" s="83"/>
      <c r="AQ59" s="83"/>
      <c r="AR59" s="83"/>
      <c r="AS59" s="83"/>
      <c r="AT59" s="83"/>
      <c r="AU59" s="83"/>
      <c r="AV59" s="83"/>
      <c r="AW59" s="83"/>
      <c r="AX59" s="83"/>
      <c r="AY59" s="83"/>
      <c r="AZ59" s="83"/>
      <c r="BA59" s="83"/>
    </row>
    <row r="60" spans="1:53" x14ac:dyDescent="0.25">
      <c r="AH60" s="83"/>
      <c r="AI60" s="83"/>
      <c r="AJ60" s="83"/>
      <c r="AK60" s="83"/>
      <c r="AL60" s="83"/>
      <c r="AM60" s="83"/>
      <c r="AN60" s="83"/>
      <c r="AO60" s="83"/>
      <c r="AP60" s="83"/>
      <c r="AQ60" s="83"/>
      <c r="AR60" s="83"/>
      <c r="AS60" s="83"/>
      <c r="AT60" s="83"/>
      <c r="AU60" s="83"/>
      <c r="AV60" s="83"/>
      <c r="AW60" s="83"/>
      <c r="AX60" s="83"/>
      <c r="AY60" s="83"/>
      <c r="AZ60" s="83"/>
      <c r="BA60" s="83"/>
    </row>
    <row r="61" spans="1:53" x14ac:dyDescent="0.25">
      <c r="AH61" s="83"/>
      <c r="AI61" s="83"/>
      <c r="AJ61" s="83"/>
      <c r="AK61" s="83"/>
      <c r="AL61" s="83"/>
      <c r="AM61" s="83"/>
      <c r="AN61" s="83"/>
      <c r="AO61" s="83"/>
      <c r="AP61" s="83"/>
      <c r="AQ61" s="83"/>
      <c r="AR61" s="83"/>
      <c r="AS61" s="83"/>
      <c r="AT61" s="83"/>
      <c r="AU61" s="83"/>
      <c r="AV61" s="83"/>
      <c r="AW61" s="83"/>
      <c r="AX61" s="83"/>
      <c r="AY61" s="83"/>
      <c r="AZ61" s="83"/>
      <c r="BA61" s="83"/>
    </row>
    <row r="62" spans="1:53" x14ac:dyDescent="0.25">
      <c r="AH62" s="83"/>
      <c r="AI62" s="83"/>
      <c r="AJ62" s="83"/>
      <c r="AK62" s="83"/>
      <c r="AL62" s="83"/>
      <c r="AM62" s="83"/>
      <c r="AN62" s="83"/>
      <c r="AO62" s="83"/>
      <c r="AP62" s="83"/>
      <c r="AQ62" s="83"/>
      <c r="AR62" s="83"/>
      <c r="AS62" s="83"/>
      <c r="AT62" s="83"/>
      <c r="AU62" s="83"/>
      <c r="AV62" s="83"/>
      <c r="AW62" s="83"/>
      <c r="AX62" s="83"/>
      <c r="AY62" s="83"/>
      <c r="AZ62" s="83"/>
      <c r="BA62" s="83"/>
    </row>
    <row r="63" spans="1:53" x14ac:dyDescent="0.25">
      <c r="AH63" s="83"/>
      <c r="AI63" s="83"/>
      <c r="AJ63" s="83"/>
      <c r="AK63" s="83"/>
      <c r="AL63" s="83"/>
      <c r="AM63" s="83"/>
      <c r="AN63" s="83"/>
      <c r="AO63" s="83"/>
      <c r="AP63" s="83"/>
      <c r="AQ63" s="83"/>
      <c r="AR63" s="83"/>
      <c r="AS63" s="83"/>
      <c r="AT63" s="83"/>
      <c r="AU63" s="83"/>
      <c r="AV63" s="83"/>
      <c r="AW63" s="83"/>
      <c r="AX63" s="83"/>
      <c r="AY63" s="83"/>
      <c r="AZ63" s="83"/>
      <c r="BA63" s="83"/>
    </row>
    <row r="64" spans="1:53" x14ac:dyDescent="0.25">
      <c r="AH64" s="83"/>
      <c r="AI64" s="83"/>
      <c r="AJ64" s="83"/>
      <c r="AK64" s="83"/>
      <c r="AL64" s="83"/>
      <c r="AM64" s="83"/>
      <c r="AN64" s="83"/>
      <c r="AO64" s="83"/>
      <c r="AP64" s="83"/>
      <c r="AQ64" s="83"/>
      <c r="AR64" s="83"/>
      <c r="AS64" s="83"/>
      <c r="AT64" s="83"/>
      <c r="AU64" s="83"/>
      <c r="AV64" s="83"/>
      <c r="AW64" s="83"/>
      <c r="AX64" s="83"/>
      <c r="AY64" s="83"/>
      <c r="AZ64" s="83"/>
      <c r="BA64" s="83"/>
    </row>
    <row r="65" spans="34:53" x14ac:dyDescent="0.25">
      <c r="AH65" s="83"/>
      <c r="AI65" s="83"/>
      <c r="AJ65" s="83"/>
      <c r="AK65" s="83"/>
      <c r="AL65" s="83"/>
      <c r="AM65" s="83"/>
      <c r="AN65" s="83"/>
      <c r="AO65" s="83"/>
      <c r="AP65" s="83"/>
      <c r="AQ65" s="83"/>
      <c r="AR65" s="83"/>
      <c r="AS65" s="83"/>
      <c r="AT65" s="83"/>
      <c r="AU65" s="83"/>
      <c r="AV65" s="83"/>
      <c r="AW65" s="83"/>
      <c r="AX65" s="83"/>
      <c r="AY65" s="83"/>
      <c r="AZ65" s="83"/>
      <c r="BA65" s="83"/>
    </row>
    <row r="66" spans="34:53" ht="15" customHeight="1" x14ac:dyDescent="0.25">
      <c r="AH66" s="83"/>
      <c r="AI66" s="83"/>
      <c r="AJ66" s="83"/>
      <c r="AK66" s="83"/>
      <c r="AL66" s="83"/>
      <c r="AM66" s="83"/>
      <c r="AN66" s="83"/>
      <c r="AO66" s="83"/>
      <c r="AP66" s="83"/>
      <c r="AQ66" s="83"/>
      <c r="AR66" s="83"/>
      <c r="AS66" s="83"/>
      <c r="AT66" s="83"/>
      <c r="AU66" s="83"/>
      <c r="AV66" s="83"/>
      <c r="AW66" s="83"/>
      <c r="AX66" s="83"/>
      <c r="AY66" s="83"/>
      <c r="AZ66" s="83"/>
      <c r="BA66" s="83"/>
    </row>
    <row r="67" spans="34:53" ht="15" customHeight="1" x14ac:dyDescent="0.25">
      <c r="AH67" s="83"/>
      <c r="AI67" s="83"/>
      <c r="AJ67" s="83"/>
      <c r="AK67" s="83"/>
      <c r="AL67" s="83"/>
      <c r="AM67" s="83"/>
      <c r="AN67" s="83"/>
      <c r="AO67" s="83"/>
      <c r="AP67" s="83"/>
      <c r="AQ67" s="83"/>
      <c r="AR67" s="83"/>
      <c r="AS67" s="83"/>
      <c r="AT67" s="83"/>
      <c r="AU67" s="83"/>
      <c r="AV67" s="83"/>
      <c r="AW67" s="83"/>
      <c r="AX67" s="83"/>
      <c r="AY67" s="83"/>
      <c r="AZ67" s="83"/>
      <c r="BA67" s="83"/>
    </row>
    <row r="68" spans="34:53" ht="15" customHeight="1" x14ac:dyDescent="0.25">
      <c r="AH68" s="83"/>
      <c r="AI68" s="83"/>
      <c r="AJ68" s="83"/>
      <c r="AK68" s="83"/>
      <c r="AL68" s="83"/>
      <c r="AM68" s="83"/>
      <c r="AN68" s="83"/>
      <c r="AO68" s="83"/>
      <c r="AP68" s="83"/>
      <c r="AQ68" s="83"/>
      <c r="AR68" s="83"/>
      <c r="AS68" s="83"/>
      <c r="AT68" s="83"/>
      <c r="AU68" s="83"/>
      <c r="AV68" s="83"/>
      <c r="AW68" s="83"/>
      <c r="AX68" s="83"/>
      <c r="AY68" s="83"/>
      <c r="AZ68" s="83"/>
      <c r="BA68" s="83"/>
    </row>
    <row r="69" spans="34:53" ht="15" customHeight="1" x14ac:dyDescent="0.25">
      <c r="AH69" s="83"/>
      <c r="AI69" s="83"/>
      <c r="AJ69" s="83"/>
      <c r="AK69" s="83"/>
      <c r="AL69" s="83"/>
      <c r="AM69" s="83"/>
      <c r="AN69" s="83"/>
      <c r="AO69" s="83"/>
      <c r="AP69" s="83"/>
      <c r="AQ69" s="83"/>
      <c r="AR69" s="83"/>
      <c r="AS69" s="83"/>
      <c r="AT69" s="83"/>
      <c r="AU69" s="83"/>
      <c r="AV69" s="83"/>
      <c r="AW69" s="83"/>
      <c r="AX69" s="83"/>
      <c r="AY69" s="83"/>
      <c r="AZ69" s="83"/>
      <c r="BA69" s="83"/>
    </row>
    <row r="70" spans="34:53" ht="15" customHeight="1" x14ac:dyDescent="0.25">
      <c r="AH70" s="83"/>
      <c r="AI70" s="83"/>
      <c r="AJ70" s="83"/>
      <c r="AK70" s="83"/>
      <c r="AL70" s="83"/>
      <c r="AM70" s="83"/>
      <c r="AN70" s="83"/>
      <c r="AO70" s="83"/>
      <c r="AP70" s="83"/>
      <c r="AQ70" s="83"/>
      <c r="AR70" s="83"/>
      <c r="AS70" s="83"/>
      <c r="AT70" s="83"/>
      <c r="AU70" s="83"/>
      <c r="AV70" s="83"/>
      <c r="AW70" s="83"/>
      <c r="AX70" s="83"/>
      <c r="AY70" s="83"/>
      <c r="AZ70" s="83"/>
      <c r="BA70" s="83"/>
    </row>
    <row r="71" spans="34:53" ht="15" customHeight="1" x14ac:dyDescent="0.25">
      <c r="AH71" s="83"/>
      <c r="AI71" s="83"/>
      <c r="AJ71" s="83"/>
      <c r="AK71" s="83"/>
      <c r="AL71" s="83"/>
      <c r="AM71" s="83"/>
      <c r="AN71" s="83"/>
      <c r="AO71" s="83"/>
      <c r="AP71" s="83"/>
      <c r="AQ71" s="83"/>
      <c r="AR71" s="83"/>
      <c r="AS71" s="83"/>
      <c r="AT71" s="83"/>
      <c r="AU71" s="83"/>
      <c r="AV71" s="83"/>
      <c r="AW71" s="83"/>
      <c r="AX71" s="83"/>
      <c r="AY71" s="83"/>
      <c r="AZ71" s="83"/>
      <c r="BA71" s="83"/>
    </row>
    <row r="72" spans="34:53" ht="15" customHeight="1" x14ac:dyDescent="0.25">
      <c r="AH72" s="83"/>
      <c r="AI72" s="83"/>
      <c r="AJ72" s="83"/>
      <c r="AK72" s="83"/>
      <c r="AL72" s="83"/>
      <c r="AM72" s="83"/>
      <c r="AN72" s="83"/>
      <c r="AO72" s="83"/>
      <c r="AP72" s="83"/>
      <c r="AQ72" s="83"/>
      <c r="AR72" s="83"/>
      <c r="AS72" s="83"/>
      <c r="AT72" s="83"/>
      <c r="AU72" s="83"/>
      <c r="AV72" s="83"/>
      <c r="AW72" s="83"/>
      <c r="AX72" s="83"/>
      <c r="AY72" s="83"/>
      <c r="AZ72" s="83"/>
      <c r="BA72" s="83"/>
    </row>
    <row r="73" spans="34:53" ht="15" customHeight="1" x14ac:dyDescent="0.25">
      <c r="AH73" s="83"/>
      <c r="AI73" s="83"/>
      <c r="AJ73" s="83"/>
      <c r="AK73" s="83"/>
      <c r="AL73" s="83"/>
      <c r="AM73" s="83"/>
      <c r="AN73" s="83"/>
      <c r="AO73" s="83"/>
      <c r="AP73" s="83"/>
      <c r="AQ73" s="83"/>
      <c r="AR73" s="83"/>
      <c r="AS73" s="83"/>
      <c r="AT73" s="83"/>
      <c r="AU73" s="83"/>
      <c r="AV73" s="83"/>
      <c r="AW73" s="83"/>
      <c r="AX73" s="83"/>
      <c r="AY73" s="83"/>
      <c r="AZ73" s="83"/>
      <c r="BA73" s="83"/>
    </row>
    <row r="74" spans="34:53" ht="15" customHeight="1" x14ac:dyDescent="0.25">
      <c r="AH74" s="83"/>
      <c r="AI74" s="83"/>
      <c r="AJ74" s="83"/>
      <c r="AK74" s="83"/>
      <c r="AL74" s="83"/>
      <c r="AM74" s="83"/>
      <c r="AN74" s="83"/>
      <c r="AO74" s="83"/>
      <c r="AP74" s="83"/>
      <c r="AQ74" s="83"/>
      <c r="AR74" s="83"/>
      <c r="AS74" s="83"/>
      <c r="AT74" s="83"/>
      <c r="AU74" s="83"/>
      <c r="AV74" s="83"/>
      <c r="AW74" s="83"/>
      <c r="AX74" s="83"/>
      <c r="AY74" s="83"/>
      <c r="AZ74" s="83"/>
      <c r="BA74" s="83"/>
    </row>
    <row r="75" spans="34:53" x14ac:dyDescent="0.25">
      <c r="AH75" s="83"/>
      <c r="AI75" s="83"/>
      <c r="AJ75" s="83"/>
      <c r="AK75" s="83"/>
      <c r="AL75" s="83"/>
      <c r="AM75" s="83"/>
      <c r="AN75" s="83"/>
      <c r="AO75" s="83"/>
      <c r="AP75" s="83"/>
      <c r="AQ75" s="83"/>
      <c r="AR75" s="83"/>
      <c r="AS75" s="83"/>
      <c r="AT75" s="83"/>
      <c r="AU75" s="83"/>
      <c r="AV75" s="83"/>
      <c r="AW75" s="83"/>
      <c r="AX75" s="83"/>
      <c r="AY75" s="83"/>
      <c r="AZ75" s="83"/>
      <c r="BA75" s="83"/>
    </row>
    <row r="76" spans="34:53" x14ac:dyDescent="0.25">
      <c r="AH76" s="83"/>
      <c r="AI76" s="83"/>
      <c r="AJ76" s="83"/>
      <c r="AK76" s="83"/>
      <c r="AL76" s="83"/>
      <c r="AM76" s="83"/>
      <c r="AN76" s="83"/>
      <c r="AO76" s="83"/>
      <c r="AP76" s="83"/>
      <c r="AQ76" s="83"/>
      <c r="AR76" s="83"/>
      <c r="AS76" s="83"/>
      <c r="AT76" s="83"/>
      <c r="AU76" s="83"/>
      <c r="AV76" s="83"/>
      <c r="AW76" s="83"/>
      <c r="AX76" s="83"/>
      <c r="AY76" s="83"/>
      <c r="AZ76" s="83"/>
      <c r="BA76" s="83"/>
    </row>
    <row r="77" spans="34:53" x14ac:dyDescent="0.25">
      <c r="AH77" s="83"/>
      <c r="AI77" s="83"/>
      <c r="AJ77" s="83"/>
      <c r="AK77" s="83"/>
      <c r="AL77" s="83"/>
      <c r="AM77" s="83"/>
      <c r="AN77" s="83"/>
      <c r="AO77" s="83"/>
      <c r="AP77" s="83"/>
      <c r="AQ77" s="83"/>
      <c r="AR77" s="83"/>
      <c r="AS77" s="83"/>
      <c r="AT77" s="83"/>
      <c r="AU77" s="83"/>
      <c r="AV77" s="83"/>
      <c r="AW77" s="83"/>
      <c r="AX77" s="83"/>
      <c r="AY77" s="83"/>
      <c r="AZ77" s="83"/>
      <c r="BA77" s="83"/>
    </row>
    <row r="78" spans="34:53" x14ac:dyDescent="0.25">
      <c r="AH78" s="83"/>
      <c r="AI78" s="83"/>
      <c r="AJ78" s="83"/>
      <c r="AK78" s="83"/>
      <c r="AL78" s="83"/>
      <c r="AM78" s="83"/>
      <c r="AN78" s="83"/>
      <c r="AO78" s="83"/>
      <c r="AP78" s="83"/>
      <c r="AQ78" s="83"/>
      <c r="AR78" s="83"/>
      <c r="AS78" s="83"/>
      <c r="AT78" s="83"/>
      <c r="AU78" s="83"/>
      <c r="AV78" s="83"/>
      <c r="AW78" s="83"/>
      <c r="AX78" s="83"/>
      <c r="AY78" s="83"/>
      <c r="AZ78" s="83"/>
      <c r="BA78" s="83"/>
    </row>
    <row r="79" spans="34:53" x14ac:dyDescent="0.25">
      <c r="AH79" s="83"/>
      <c r="AI79" s="83"/>
      <c r="AJ79" s="83"/>
      <c r="AK79" s="83"/>
      <c r="AL79" s="83"/>
      <c r="AM79" s="83"/>
      <c r="AN79" s="83"/>
      <c r="AO79" s="83"/>
      <c r="AP79" s="83"/>
      <c r="AQ79" s="83"/>
      <c r="AR79" s="83"/>
      <c r="AS79" s="83"/>
      <c r="AT79" s="83"/>
      <c r="AU79" s="83"/>
      <c r="AV79" s="83"/>
      <c r="AW79" s="83"/>
      <c r="AX79" s="83"/>
      <c r="AY79" s="83"/>
      <c r="AZ79" s="83"/>
      <c r="BA79" s="83"/>
    </row>
    <row r="80" spans="34:53" x14ac:dyDescent="0.25">
      <c r="AH80" s="83"/>
      <c r="AI80" s="83"/>
      <c r="AJ80" s="83"/>
      <c r="AK80" s="83"/>
      <c r="AL80" s="83"/>
      <c r="AM80" s="83"/>
      <c r="AN80" s="83"/>
      <c r="AO80" s="83"/>
      <c r="AP80" s="83"/>
      <c r="AQ80" s="83"/>
      <c r="AR80" s="83"/>
      <c r="AS80" s="83"/>
      <c r="AT80" s="83"/>
      <c r="AU80" s="83"/>
      <c r="AV80" s="83"/>
      <c r="AW80" s="83"/>
      <c r="AX80" s="83"/>
      <c r="AY80" s="83"/>
      <c r="AZ80" s="83"/>
      <c r="BA80" s="83"/>
    </row>
    <row r="81" spans="34:53" x14ac:dyDescent="0.25">
      <c r="AH81" s="83"/>
      <c r="AI81" s="83"/>
      <c r="AJ81" s="83"/>
      <c r="AK81" s="83"/>
      <c r="AL81" s="83"/>
      <c r="AM81" s="83"/>
      <c r="AN81" s="83"/>
      <c r="AO81" s="83"/>
      <c r="AP81" s="83"/>
      <c r="AQ81" s="83"/>
      <c r="AR81" s="83"/>
      <c r="AS81" s="83"/>
      <c r="AT81" s="83"/>
      <c r="AU81" s="83"/>
      <c r="AV81" s="83"/>
      <c r="AW81" s="83"/>
      <c r="AX81" s="83"/>
      <c r="AY81" s="83"/>
      <c r="AZ81" s="83"/>
      <c r="BA81" s="83"/>
    </row>
    <row r="98" spans="3:3" ht="15.75" x14ac:dyDescent="0.25">
      <c r="C98" s="12"/>
    </row>
  </sheetData>
  <sheetProtection sheet="1" selectLockedCells="1"/>
  <mergeCells count="73">
    <mergeCell ref="B26:P26"/>
    <mergeCell ref="C28:C32"/>
    <mergeCell ref="B22:D22"/>
    <mergeCell ref="B11:F11"/>
    <mergeCell ref="B13:P13"/>
    <mergeCell ref="B14:P14"/>
    <mergeCell ref="B21:D21"/>
    <mergeCell ref="J28:J32"/>
    <mergeCell ref="K28:N32"/>
    <mergeCell ref="O28:O32"/>
    <mergeCell ref="G11:K11"/>
    <mergeCell ref="L11:P11"/>
    <mergeCell ref="H28:H32"/>
    <mergeCell ref="D28:G32"/>
    <mergeCell ref="B5:F6"/>
    <mergeCell ref="C8:D8"/>
    <mergeCell ref="B10:F10"/>
    <mergeCell ref="G10:K10"/>
    <mergeCell ref="L10:P10"/>
    <mergeCell ref="V28:AE30"/>
    <mergeCell ref="W11:AE11"/>
    <mergeCell ref="R12:V12"/>
    <mergeCell ref="W12:AE12"/>
    <mergeCell ref="R11:V11"/>
    <mergeCell ref="R19:W20"/>
    <mergeCell ref="I3:U3"/>
    <mergeCell ref="V3:Z4"/>
    <mergeCell ref="I4:U4"/>
    <mergeCell ref="R10:S10"/>
    <mergeCell ref="T10:AE10"/>
    <mergeCell ref="R34:AF34"/>
    <mergeCell ref="C33:H33"/>
    <mergeCell ref="T38:AF39"/>
    <mergeCell ref="D39:G39"/>
    <mergeCell ref="K38:N38"/>
    <mergeCell ref="D35:G35"/>
    <mergeCell ref="K34:N34"/>
    <mergeCell ref="D34:G34"/>
    <mergeCell ref="K33:N33"/>
    <mergeCell ref="R31:AF33"/>
    <mergeCell ref="D38:G38"/>
    <mergeCell ref="K35:N35"/>
    <mergeCell ref="D36:G36"/>
    <mergeCell ref="K43:N43"/>
    <mergeCell ref="K37:N37"/>
    <mergeCell ref="D40:G40"/>
    <mergeCell ref="K36:N36"/>
    <mergeCell ref="D37:G37"/>
    <mergeCell ref="K39:N39"/>
    <mergeCell ref="D41:G41"/>
    <mergeCell ref="J41:O41"/>
    <mergeCell ref="K42:N42"/>
    <mergeCell ref="K44:N44"/>
    <mergeCell ref="D45:G45"/>
    <mergeCell ref="D44:G44"/>
    <mergeCell ref="D42:G42"/>
    <mergeCell ref="D43:G43"/>
    <mergeCell ref="B17:D17"/>
    <mergeCell ref="J17:N17"/>
    <mergeCell ref="B20:D20"/>
    <mergeCell ref="AA57:AC57"/>
    <mergeCell ref="D47:G47"/>
    <mergeCell ref="K46:N46"/>
    <mergeCell ref="K47:N47"/>
    <mergeCell ref="R50:AF51"/>
    <mergeCell ref="D48:G48"/>
    <mergeCell ref="K48:N48"/>
    <mergeCell ref="D46:G46"/>
    <mergeCell ref="D50:M50"/>
    <mergeCell ref="D51:K51"/>
    <mergeCell ref="D52:K53"/>
    <mergeCell ref="R43:AF44"/>
    <mergeCell ref="K45:N45"/>
  </mergeCells>
  <hyperlinks>
    <hyperlink ref="P57" r:id="rId1" xr:uid="{00000000-0004-0000-0000-000000000000}"/>
  </hyperlinks>
  <pageMargins left="0.27559055118110237" right="0.19685039370078741" top="0.39370078740157483" bottom="0.35433070866141736" header="0.31496062992125984" footer="0.31496062992125984"/>
  <pageSetup paperSize="9" scale="53"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ltText="PLASMA">
                <anchor moveWithCells="1">
                  <from>
                    <xdr:col>3</xdr:col>
                    <xdr:colOff>409575</xdr:colOff>
                    <xdr:row>19</xdr:row>
                    <xdr:rowOff>190500</xdr:rowOff>
                  </from>
                  <to>
                    <xdr:col>5</xdr:col>
                    <xdr:colOff>514350</xdr:colOff>
                    <xdr:row>21</xdr:row>
                    <xdr:rowOff>104775</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6</xdr:col>
                    <xdr:colOff>257175</xdr:colOff>
                    <xdr:row>20</xdr:row>
                    <xdr:rowOff>28575</xdr:rowOff>
                  </from>
                  <to>
                    <xdr:col>7</xdr:col>
                    <xdr:colOff>180975</xdr:colOff>
                    <xdr:row>21</xdr:row>
                    <xdr:rowOff>38100</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9</xdr:col>
                    <xdr:colOff>85725</xdr:colOff>
                    <xdr:row>19</xdr:row>
                    <xdr:rowOff>200025</xdr:rowOff>
                  </from>
                  <to>
                    <xdr:col>11</xdr:col>
                    <xdr:colOff>47625</xdr:colOff>
                    <xdr:row>21</xdr:row>
                    <xdr:rowOff>76200</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18</xdr:col>
                    <xdr:colOff>342900</xdr:colOff>
                    <xdr:row>45</xdr:row>
                    <xdr:rowOff>28575</xdr:rowOff>
                  </from>
                  <to>
                    <xdr:col>31</xdr:col>
                    <xdr:colOff>0</xdr:colOff>
                    <xdr:row>46</xdr:row>
                    <xdr:rowOff>47625</xdr:rowOff>
                  </to>
                </anchor>
              </controlPr>
            </control>
          </mc:Choice>
        </mc:AlternateContent>
        <mc:AlternateContent xmlns:mc="http://schemas.openxmlformats.org/markup-compatibility/2006">
          <mc:Choice Requires="x14">
            <control shapeId="4109" r:id="rId9" name="Check Box 13">
              <controlPr defaultSize="0" autoFill="0" autoLine="0" autoPict="0">
                <anchor moveWithCells="1" sizeWithCells="1">
                  <from>
                    <xdr:col>25</xdr:col>
                    <xdr:colOff>104775</xdr:colOff>
                    <xdr:row>25</xdr:row>
                    <xdr:rowOff>66675</xdr:rowOff>
                  </from>
                  <to>
                    <xdr:col>26</xdr:col>
                    <xdr:colOff>238125</xdr:colOff>
                    <xdr:row>26</xdr:row>
                    <xdr:rowOff>38100</xdr:rowOff>
                  </to>
                </anchor>
              </controlPr>
            </control>
          </mc:Choice>
        </mc:AlternateContent>
        <mc:AlternateContent xmlns:mc="http://schemas.openxmlformats.org/markup-compatibility/2006">
          <mc:Choice Requires="x14">
            <control shapeId="4110" r:id="rId10" name="Check Box 14">
              <controlPr defaultSize="0" autoFill="0" autoLine="0" autoPict="0">
                <anchor moveWithCells="1" sizeWithCells="1">
                  <from>
                    <xdr:col>28</xdr:col>
                    <xdr:colOff>0</xdr:colOff>
                    <xdr:row>25</xdr:row>
                    <xdr:rowOff>66675</xdr:rowOff>
                  </from>
                  <to>
                    <xdr:col>29</xdr:col>
                    <xdr:colOff>123825</xdr:colOff>
                    <xdr:row>26</xdr:row>
                    <xdr:rowOff>47625</xdr:rowOff>
                  </to>
                </anchor>
              </controlPr>
            </control>
          </mc:Choice>
        </mc:AlternateContent>
        <mc:AlternateContent xmlns:mc="http://schemas.openxmlformats.org/markup-compatibility/2006">
          <mc:Choice Requires="x14">
            <control shapeId="4111" r:id="rId11" name="Check Box 15">
              <controlPr defaultSize="0" autoFill="0" autoLine="0" autoPict="0">
                <anchor moveWithCells="1" sizeWithCells="1">
                  <from>
                    <xdr:col>25</xdr:col>
                    <xdr:colOff>104775</xdr:colOff>
                    <xdr:row>22</xdr:row>
                    <xdr:rowOff>66675</xdr:rowOff>
                  </from>
                  <to>
                    <xdr:col>27</xdr:col>
                    <xdr:colOff>266700</xdr:colOff>
                    <xdr:row>24</xdr:row>
                    <xdr:rowOff>114300</xdr:rowOff>
                  </to>
                </anchor>
              </controlPr>
            </control>
          </mc:Choice>
        </mc:AlternateContent>
        <mc:AlternateContent xmlns:mc="http://schemas.openxmlformats.org/markup-compatibility/2006">
          <mc:Choice Requires="x14">
            <control shapeId="4112" r:id="rId12" name="Check Box 16">
              <controlPr defaultSize="0" autoFill="0" autoLine="0" autoPict="0">
                <anchor moveWithCells="1" sizeWithCells="1">
                  <from>
                    <xdr:col>28</xdr:col>
                    <xdr:colOff>0</xdr:colOff>
                    <xdr:row>22</xdr:row>
                    <xdr:rowOff>85725</xdr:rowOff>
                  </from>
                  <to>
                    <xdr:col>31</xdr:col>
                    <xdr:colOff>238125</xdr:colOff>
                    <xdr:row>24</xdr:row>
                    <xdr:rowOff>114300</xdr:rowOff>
                  </to>
                </anchor>
              </controlPr>
            </control>
          </mc:Choice>
        </mc:AlternateContent>
        <mc:AlternateContent xmlns:mc="http://schemas.openxmlformats.org/markup-compatibility/2006">
          <mc:Choice Requires="x14">
            <control shapeId="4113" r:id="rId13" name="Check Box 17">
              <controlPr defaultSize="0" autoFill="0" autoLine="0" autoPict="0">
                <anchor moveWithCells="1" sizeWithCells="1">
                  <from>
                    <xdr:col>28</xdr:col>
                    <xdr:colOff>0</xdr:colOff>
                    <xdr:row>24</xdr:row>
                    <xdr:rowOff>66675</xdr:rowOff>
                  </from>
                  <to>
                    <xdr:col>31</xdr:col>
                    <xdr:colOff>66675</xdr:colOff>
                    <xdr:row>25</xdr:row>
                    <xdr:rowOff>38100</xdr:rowOff>
                  </to>
                </anchor>
              </controlPr>
            </control>
          </mc:Choice>
        </mc:AlternateContent>
        <mc:AlternateContent xmlns:mc="http://schemas.openxmlformats.org/markup-compatibility/2006">
          <mc:Choice Requires="x14">
            <control shapeId="4114" r:id="rId14" name="Check Box 18">
              <controlPr defaultSize="0" autoFill="0" autoLine="0" autoPict="0">
                <anchor moveWithCells="1" sizeWithCells="1">
                  <from>
                    <xdr:col>25</xdr:col>
                    <xdr:colOff>104775</xdr:colOff>
                    <xdr:row>24</xdr:row>
                    <xdr:rowOff>47625</xdr:rowOff>
                  </from>
                  <to>
                    <xdr:col>27</xdr:col>
                    <xdr:colOff>85725</xdr:colOff>
                    <xdr:row>25</xdr:row>
                    <xdr:rowOff>28575</xdr:rowOff>
                  </to>
                </anchor>
              </controlPr>
            </control>
          </mc:Choice>
        </mc:AlternateContent>
        <mc:AlternateContent xmlns:mc="http://schemas.openxmlformats.org/markup-compatibility/2006">
          <mc:Choice Requires="x14">
            <control shapeId="4115" r:id="rId15" name="Check Box 19">
              <controlPr locked="0" defaultSize="0" autoFill="0" autoLine="0" autoPict="0">
                <anchor moveWithCells="1">
                  <from>
                    <xdr:col>6</xdr:col>
                    <xdr:colOff>247650</xdr:colOff>
                    <xdr:row>21</xdr:row>
                    <xdr:rowOff>133350</xdr:rowOff>
                  </from>
                  <to>
                    <xdr:col>7</xdr:col>
                    <xdr:colOff>190500</xdr:colOff>
                    <xdr:row>23</xdr:row>
                    <xdr:rowOff>76200</xdr:rowOff>
                  </to>
                </anchor>
              </controlPr>
            </control>
          </mc:Choice>
        </mc:AlternateContent>
        <mc:AlternateContent xmlns:mc="http://schemas.openxmlformats.org/markup-compatibility/2006">
          <mc:Choice Requires="x14">
            <control shapeId="4117" r:id="rId16" name="Check Box 21">
              <controlPr locked="0" defaultSize="0" autoFill="0" autoLine="0" autoPict="0">
                <anchor moveWithCells="1">
                  <from>
                    <xdr:col>9</xdr:col>
                    <xdr:colOff>66675</xdr:colOff>
                    <xdr:row>21</xdr:row>
                    <xdr:rowOff>219075</xdr:rowOff>
                  </from>
                  <to>
                    <xdr:col>11</xdr:col>
                    <xdr:colOff>38100</xdr:colOff>
                    <xdr:row>22</xdr:row>
                    <xdr:rowOff>200025</xdr:rowOff>
                  </to>
                </anchor>
              </controlPr>
            </control>
          </mc:Choice>
        </mc:AlternateContent>
        <mc:AlternateContent xmlns:mc="http://schemas.openxmlformats.org/markup-compatibility/2006">
          <mc:Choice Requires="x14">
            <control shapeId="4119" r:id="rId17" name="Check Box 23">
              <controlPr locked="0" defaultSize="0" autoFill="0" autoLine="0" autoPict="0" altText="PLASMA">
                <anchor moveWithCells="1">
                  <from>
                    <xdr:col>7</xdr:col>
                    <xdr:colOff>276225</xdr:colOff>
                    <xdr:row>21</xdr:row>
                    <xdr:rowOff>152400</xdr:rowOff>
                  </from>
                  <to>
                    <xdr:col>9</xdr:col>
                    <xdr:colOff>0</xdr:colOff>
                    <xdr:row>23</xdr:row>
                    <xdr:rowOff>57150</xdr:rowOff>
                  </to>
                </anchor>
              </controlPr>
            </control>
          </mc:Choice>
        </mc:AlternateContent>
        <mc:AlternateContent xmlns:mc="http://schemas.openxmlformats.org/markup-compatibility/2006">
          <mc:Choice Requires="x14">
            <control shapeId="4121" r:id="rId18" name="Check Box 25">
              <controlPr defaultSize="0" autoFill="0" autoLine="0" autoPict="0">
                <anchor moveWithCells="1">
                  <from>
                    <xdr:col>3</xdr:col>
                    <xdr:colOff>409575</xdr:colOff>
                    <xdr:row>18</xdr:row>
                    <xdr:rowOff>180975</xdr:rowOff>
                  </from>
                  <to>
                    <xdr:col>5</xdr:col>
                    <xdr:colOff>38100</xdr:colOff>
                    <xdr:row>20</xdr:row>
                    <xdr:rowOff>104775</xdr:rowOff>
                  </to>
                </anchor>
              </controlPr>
            </control>
          </mc:Choice>
        </mc:AlternateContent>
        <mc:AlternateContent xmlns:mc="http://schemas.openxmlformats.org/markup-compatibility/2006">
          <mc:Choice Requires="x14">
            <control shapeId="4122" r:id="rId19" name="Check Box 26">
              <controlPr defaultSize="0" autoFill="0" autoLine="0" autoPict="0">
                <anchor moveWithCells="1">
                  <from>
                    <xdr:col>6</xdr:col>
                    <xdr:colOff>247650</xdr:colOff>
                    <xdr:row>19</xdr:row>
                    <xdr:rowOff>28575</xdr:rowOff>
                  </from>
                  <to>
                    <xdr:col>7</xdr:col>
                    <xdr:colOff>104775</xdr:colOff>
                    <xdr:row>20</xdr:row>
                    <xdr:rowOff>9525</xdr:rowOff>
                  </to>
                </anchor>
              </controlPr>
            </control>
          </mc:Choice>
        </mc:AlternateContent>
        <mc:AlternateContent xmlns:mc="http://schemas.openxmlformats.org/markup-compatibility/2006">
          <mc:Choice Requires="x14">
            <control shapeId="4123" r:id="rId20" name="Check Box 27">
              <controlPr defaultSize="0" autoFill="0" autoLine="0" autoPict="0">
                <anchor moveWithCells="1">
                  <from>
                    <xdr:col>7</xdr:col>
                    <xdr:colOff>276225</xdr:colOff>
                    <xdr:row>19</xdr:row>
                    <xdr:rowOff>28575</xdr:rowOff>
                  </from>
                  <to>
                    <xdr:col>8</xdr:col>
                    <xdr:colOff>276225</xdr:colOff>
                    <xdr:row>20</xdr:row>
                    <xdr:rowOff>9525</xdr:rowOff>
                  </to>
                </anchor>
              </controlPr>
            </control>
          </mc:Choice>
        </mc:AlternateContent>
        <mc:AlternateContent xmlns:mc="http://schemas.openxmlformats.org/markup-compatibility/2006">
          <mc:Choice Requires="x14">
            <control shapeId="4124" r:id="rId21" name="Check Box 28">
              <controlPr defaultSize="0" autoFill="0" autoLine="0" autoPict="0">
                <anchor moveWithCells="1">
                  <from>
                    <xdr:col>9</xdr:col>
                    <xdr:colOff>104775</xdr:colOff>
                    <xdr:row>19</xdr:row>
                    <xdr:rowOff>28575</xdr:rowOff>
                  </from>
                  <to>
                    <xdr:col>11</xdr:col>
                    <xdr:colOff>38100</xdr:colOff>
                    <xdr:row>20</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Feuil3</vt:lpstr>
      <vt:lpstr>Feuil3!Zone_d_impression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legonidec</dc:creator>
  <cp:lastModifiedBy>Sophie LE-GONIDEC</cp:lastModifiedBy>
  <cp:lastPrinted>2021-06-15T13:27:57Z</cp:lastPrinted>
  <dcterms:created xsi:type="dcterms:W3CDTF">2013-04-18T13:26:33Z</dcterms:created>
  <dcterms:modified xsi:type="dcterms:W3CDTF">2026-08-17T15:08:40Z</dcterms:modified>
</cp:coreProperties>
</file>